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8_{09CEA959-C237-46B6-8581-9B665698C959}" xr6:coauthVersionLast="36" xr6:coauthVersionMax="36" xr10:uidLastSave="{00000000-0000-0000-0000-000000000000}"/>
  <bookViews>
    <workbookView xWindow="0" yWindow="0" windowWidth="28800" windowHeight="12225" activeTab="2" xr2:uid="{E2FCC7DF-55AB-4109-8834-FD4E39CB174B}"/>
  </bookViews>
  <sheets>
    <sheet name="Table S1 Macrolophus basicornis" sheetId="1" r:id="rId1"/>
    <sheet name="Table S2 Engytatus varians" sheetId="2" r:id="rId2"/>
    <sheet name=" Table S3 Campyleunoropsis infu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0" i="3" l="1"/>
  <c r="AC71" i="3" s="1"/>
  <c r="Z70" i="3"/>
  <c r="Z71" i="3" s="1"/>
  <c r="AC69" i="3"/>
  <c r="Z69" i="3"/>
  <c r="AK68" i="3"/>
  <c r="AN67" i="3"/>
  <c r="AN68" i="3" s="1"/>
  <c r="AK67" i="3"/>
  <c r="AN66" i="3"/>
  <c r="AK66" i="3"/>
  <c r="AM51" i="3"/>
  <c r="AN51" i="3" s="1"/>
  <c r="AL51" i="3"/>
  <c r="AB51" i="3"/>
  <c r="AC51" i="3" s="1"/>
  <c r="AA51" i="3"/>
  <c r="Q43" i="3"/>
  <c r="Q44" i="3" s="1"/>
  <c r="H43" i="3"/>
  <c r="H44" i="3" s="1"/>
  <c r="Q42" i="3"/>
  <c r="H42" i="3"/>
  <c r="AM36" i="3"/>
  <c r="AN36" i="3" s="1"/>
  <c r="AL36" i="3"/>
  <c r="AC36" i="3"/>
  <c r="AB36" i="3"/>
  <c r="AA36" i="3"/>
  <c r="AM22" i="3"/>
  <c r="AL22" i="3"/>
  <c r="AB22" i="3"/>
  <c r="AC22" i="3" s="1"/>
  <c r="AA22" i="3"/>
  <c r="Q22" i="3"/>
  <c r="R22" i="3" s="1"/>
  <c r="P22" i="3"/>
  <c r="H22" i="3"/>
  <c r="I22" i="3" s="1"/>
  <c r="G22" i="3"/>
  <c r="AN22" i="3" l="1"/>
  <c r="AQ68" i="2"/>
  <c r="AQ69" i="2" s="1"/>
  <c r="AN68" i="2"/>
  <c r="AN69" i="2" s="1"/>
  <c r="AE68" i="2"/>
  <c r="AE69" i="2" s="1"/>
  <c r="AB68" i="2"/>
  <c r="AB69" i="2" s="1"/>
  <c r="AQ67" i="2"/>
  <c r="AN67" i="2"/>
  <c r="AE67" i="2"/>
  <c r="AB67" i="2"/>
  <c r="AO51" i="2"/>
  <c r="AP51" i="2" s="1"/>
  <c r="AN51" i="2"/>
  <c r="AD51" i="2"/>
  <c r="AE51" i="2" s="1"/>
  <c r="AC51" i="2"/>
  <c r="H47" i="2"/>
  <c r="H46" i="2"/>
  <c r="S45" i="2"/>
  <c r="S46" i="2" s="1"/>
  <c r="H45" i="2"/>
  <c r="S44" i="2"/>
  <c r="AO36" i="2"/>
  <c r="AN36" i="2"/>
  <c r="AE36" i="2"/>
  <c r="AD36" i="2"/>
  <c r="AC36" i="2"/>
  <c r="AO22" i="2"/>
  <c r="AP22" i="2" s="1"/>
  <c r="AN22" i="2"/>
  <c r="AD22" i="2"/>
  <c r="AE22" i="2" s="1"/>
  <c r="AC22" i="2"/>
  <c r="S22" i="2"/>
  <c r="T22" i="2" s="1"/>
  <c r="R22" i="2"/>
  <c r="I22" i="2"/>
  <c r="J22" i="2" s="1"/>
  <c r="H22" i="2"/>
  <c r="AP36" i="2" l="1"/>
  <c r="Y182" i="1"/>
  <c r="Y183" i="1" s="1"/>
  <c r="Y181" i="1"/>
  <c r="N181" i="1"/>
  <c r="N182" i="1" s="1"/>
  <c r="N180" i="1"/>
  <c r="AE171" i="1"/>
  <c r="AE172" i="1" s="1"/>
  <c r="AE170" i="1"/>
  <c r="D169" i="1"/>
  <c r="D170" i="1" s="1"/>
  <c r="D168" i="1"/>
  <c r="I161" i="1"/>
  <c r="I162" i="1" s="1"/>
  <c r="I160" i="1"/>
  <c r="AQ154" i="1"/>
  <c r="AQ155" i="1" s="1"/>
  <c r="Y154" i="1"/>
  <c r="Y155" i="1" s="1"/>
  <c r="AQ153" i="1"/>
  <c r="Y153" i="1"/>
  <c r="S149" i="1"/>
  <c r="S150" i="1" s="1"/>
  <c r="S148" i="1"/>
  <c r="AE147" i="1"/>
  <c r="AE148" i="1" s="1"/>
  <c r="AE146" i="1"/>
  <c r="AK144" i="1"/>
  <c r="AK145" i="1" s="1"/>
  <c r="AK143" i="1"/>
  <c r="AK127" i="1"/>
  <c r="AK126" i="1"/>
  <c r="AK125" i="1"/>
  <c r="AQ118" i="1"/>
  <c r="AQ119" i="1" s="1"/>
  <c r="AQ117" i="1"/>
  <c r="AG70" i="1"/>
  <c r="AG69" i="1"/>
  <c r="AR68" i="1"/>
  <c r="AR69" i="1" s="1"/>
  <c r="AO68" i="1"/>
  <c r="AO69" i="1" s="1"/>
  <c r="AG68" i="1"/>
  <c r="AD68" i="1"/>
  <c r="AD69" i="1" s="1"/>
  <c r="AR67" i="1"/>
  <c r="AO67" i="1"/>
  <c r="AD67" i="1"/>
  <c r="AQ51" i="1"/>
  <c r="AP51" i="1"/>
  <c r="AE51" i="1"/>
  <c r="AF51" i="1" s="1"/>
  <c r="AD51" i="1"/>
  <c r="S43" i="1"/>
  <c r="S44" i="1" s="1"/>
  <c r="S42" i="1"/>
  <c r="AQ36" i="1"/>
  <c r="AR36" i="1" s="1"/>
  <c r="AP36" i="1"/>
  <c r="AG36" i="1"/>
  <c r="AE36" i="1"/>
  <c r="AD36" i="1"/>
  <c r="AF36" i="1" s="1"/>
  <c r="AQ22" i="1"/>
  <c r="AR22" i="1" s="1"/>
  <c r="AP22" i="1"/>
  <c r="AE22" i="1"/>
  <c r="AD22" i="1"/>
  <c r="S22" i="1"/>
  <c r="T22" i="1" s="1"/>
  <c r="R22" i="1"/>
  <c r="I22" i="1"/>
  <c r="H22" i="1"/>
  <c r="J22" i="1" l="1"/>
  <c r="AR51" i="1"/>
  <c r="AG51" i="1"/>
</calcChain>
</file>

<file path=xl/sharedStrings.xml><?xml version="1.0" encoding="utf-8"?>
<sst xmlns="http://schemas.openxmlformats.org/spreadsheetml/2006/main" count="2938" uniqueCount="63">
  <si>
    <r>
      <t xml:space="preserve">Bulletin of Insectology </t>
    </r>
    <r>
      <rPr>
        <b/>
        <sz val="10"/>
        <color theme="1"/>
        <rFont val="Arial"/>
        <family val="2"/>
      </rPr>
      <t>Supplemental Material</t>
    </r>
  </si>
  <si>
    <r>
      <t xml:space="preserve">Authors:   </t>
    </r>
    <r>
      <rPr>
        <b/>
        <sz val="12"/>
        <color rgb="FF000000"/>
        <rFont val="Arial"/>
        <family val="2"/>
      </rPr>
      <t>Diego B. SILVA, Vanda H.P. BUENO, Flavio C. MONTES, Érica F. CRUZ, Joop C. VAN LENTEREN</t>
    </r>
  </si>
  <si>
    <t>Bulletin of Insectology, Volume 77 December 2024 pages 283-289</t>
  </si>
  <si>
    <r>
      <rPr>
        <b/>
        <sz val="11"/>
        <color theme="1"/>
        <rFont val="Calibri"/>
        <family val="2"/>
        <scheme val="minor"/>
      </rPr>
      <t>Table S1.</t>
    </r>
    <r>
      <rPr>
        <sz val="11"/>
        <color theme="1"/>
        <rFont val="Calibri"/>
        <family val="2"/>
        <scheme val="minor"/>
      </rPr>
      <t xml:space="preserve"> Data behavioural observations </t>
    </r>
    <r>
      <rPr>
        <i/>
        <sz val="11"/>
        <color theme="1"/>
        <rFont val="Calibri"/>
        <family val="2"/>
        <scheme val="minor"/>
      </rPr>
      <t>Macrolophus basicornis</t>
    </r>
    <r>
      <rPr>
        <sz val="11"/>
        <color theme="1"/>
        <rFont val="Calibri"/>
        <family val="2"/>
        <scheme val="minor"/>
      </rPr>
      <t>.</t>
    </r>
  </si>
  <si>
    <r>
      <t xml:space="preserve">Title:   </t>
    </r>
    <r>
      <rPr>
        <b/>
        <sz val="14"/>
        <color theme="1"/>
        <rFont val="Arial"/>
        <family val="2"/>
      </rPr>
      <t xml:space="preserve">Three Neotropical mirid predators attack and consume </t>
    </r>
    <r>
      <rPr>
        <b/>
        <i/>
        <sz val="14"/>
        <color theme="1"/>
        <rFont val="Arial"/>
        <family val="2"/>
      </rPr>
      <t>Tetranychus urticae</t>
    </r>
    <r>
      <rPr>
        <b/>
        <sz val="14"/>
        <color theme="1"/>
        <rFont val="Arial"/>
        <family val="2"/>
      </rPr>
      <t xml:space="preserve"> spider mites, even in the presence of preferred </t>
    </r>
    <r>
      <rPr>
        <b/>
        <i/>
        <sz val="14"/>
        <color theme="1"/>
        <rFont val="Arial"/>
        <family val="2"/>
      </rPr>
      <t>Bemisia tabaci</t>
    </r>
    <r>
      <rPr>
        <b/>
        <sz val="14"/>
        <color theme="1"/>
        <rFont val="Arial"/>
        <family val="2"/>
      </rPr>
      <t xml:space="preserve"> nymphs</t>
    </r>
  </si>
  <si>
    <r>
      <rPr>
        <b/>
        <sz val="11"/>
        <color theme="1"/>
        <rFont val="Calibri"/>
        <family val="2"/>
        <scheme val="minor"/>
      </rPr>
      <t>Table S3.</t>
    </r>
    <r>
      <rPr>
        <sz val="11"/>
        <color theme="1"/>
        <rFont val="Calibri"/>
        <family val="2"/>
        <scheme val="minor"/>
      </rPr>
      <t xml:space="preserve"> Data behavioural observations </t>
    </r>
    <r>
      <rPr>
        <i/>
        <sz val="11"/>
        <color theme="1"/>
        <rFont val="Calibri"/>
        <family val="2"/>
        <scheme val="minor"/>
      </rPr>
      <t>Campyleunoropsis infumatus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</si>
  <si>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Table S2.</t>
    </r>
    <r>
      <rPr>
        <sz val="11"/>
        <color theme="1"/>
        <rFont val="Calibri"/>
        <family val="2"/>
        <scheme val="minor"/>
      </rPr>
      <t xml:space="preserve"> Data behavioural observations </t>
    </r>
    <r>
      <rPr>
        <i/>
        <sz val="11"/>
        <color theme="1"/>
        <rFont val="Calibri"/>
        <family val="2"/>
        <scheme val="minor"/>
      </rPr>
      <t>Engytatus varians</t>
    </r>
    <r>
      <rPr>
        <sz val="11"/>
        <color theme="1"/>
        <rFont val="Calibri"/>
        <family val="2"/>
        <scheme val="minor"/>
      </rPr>
      <t>.</t>
    </r>
  </si>
  <si>
    <t xml:space="preserve">M. basicornis </t>
  </si>
  <si>
    <r>
      <rPr>
        <b/>
        <i/>
        <sz val="14"/>
        <color theme="1"/>
        <rFont val="Calibri"/>
        <family val="2"/>
        <scheme val="minor"/>
      </rPr>
      <t>T. urticae</t>
    </r>
    <r>
      <rPr>
        <b/>
        <sz val="14"/>
        <color theme="1"/>
        <rFont val="Calibri"/>
        <family val="2"/>
        <scheme val="minor"/>
      </rPr>
      <t xml:space="preserve"> adult - no choice</t>
    </r>
  </si>
  <si>
    <t>Summary</t>
  </si>
  <si>
    <r>
      <rPr>
        <b/>
        <i/>
        <sz val="14"/>
        <color theme="1"/>
        <rFont val="Calibri"/>
        <family val="2"/>
        <scheme val="minor"/>
      </rPr>
      <t>T. urticae</t>
    </r>
    <r>
      <rPr>
        <b/>
        <sz val="14"/>
        <color theme="1"/>
        <rFont val="Calibri"/>
        <family val="2"/>
        <scheme val="minor"/>
      </rPr>
      <t xml:space="preserve"> young - no choice</t>
    </r>
  </si>
  <si>
    <r>
      <rPr>
        <b/>
        <i/>
        <sz val="14"/>
        <color theme="1"/>
        <rFont val="Calibri"/>
        <family val="2"/>
        <scheme val="minor"/>
      </rPr>
      <t>T. urticae</t>
    </r>
    <r>
      <rPr>
        <b/>
        <sz val="14"/>
        <color theme="1"/>
        <rFont val="Calibri"/>
        <family val="2"/>
        <scheme val="minor"/>
      </rPr>
      <t xml:space="preserve"> young vs adult </t>
    </r>
  </si>
  <si>
    <t>SUMMARY (YOUNG+ADULT)</t>
  </si>
  <si>
    <t xml:space="preserve"> </t>
  </si>
  <si>
    <t>T. urticae vs B. tabaci</t>
  </si>
  <si>
    <r>
      <t>SUMMARY (</t>
    </r>
    <r>
      <rPr>
        <b/>
        <i/>
        <sz val="14"/>
        <color theme="1"/>
        <rFont val="Calibri"/>
        <family val="2"/>
        <scheme val="minor"/>
      </rPr>
      <t>T. urticae+B. tabaci</t>
    </r>
    <r>
      <rPr>
        <b/>
        <sz val="14"/>
        <color theme="1"/>
        <rFont val="Calibri"/>
        <family val="2"/>
        <scheme val="minor"/>
      </rPr>
      <t>)</t>
    </r>
  </si>
  <si>
    <t>REP</t>
  </si>
  <si>
    <t>Time(Hrs)</t>
  </si>
  <si>
    <t>Encounter</t>
  </si>
  <si>
    <t>Enc followed with eating</t>
  </si>
  <si>
    <t>Handling time</t>
  </si>
  <si>
    <t>seconds</t>
  </si>
  <si>
    <t xml:space="preserve"># Encounter </t>
  </si>
  <si>
    <t xml:space="preserve"># Enc follwed eating </t>
  </si>
  <si>
    <t>Time (Hrs)</t>
  </si>
  <si>
    <t>Time</t>
  </si>
  <si>
    <t>Mite stage</t>
  </si>
  <si>
    <t>pest specie</t>
  </si>
  <si>
    <t>X</t>
  </si>
  <si>
    <t>A</t>
  </si>
  <si>
    <t>B</t>
  </si>
  <si>
    <t>T</t>
  </si>
  <si>
    <t>Y</t>
  </si>
  <si>
    <t xml:space="preserve">  </t>
  </si>
  <si>
    <t>Mean</t>
  </si>
  <si>
    <t xml:space="preserve">Total </t>
  </si>
  <si>
    <t>YOUNG ACCEPTANCE</t>
  </si>
  <si>
    <r>
      <rPr>
        <b/>
        <i/>
        <sz val="14"/>
        <color theme="1"/>
        <rFont val="Calibri"/>
        <family val="2"/>
        <scheme val="minor"/>
      </rPr>
      <t>T. urticae</t>
    </r>
    <r>
      <rPr>
        <b/>
        <sz val="14"/>
        <color theme="1"/>
        <rFont val="Calibri"/>
        <family val="2"/>
        <scheme val="minor"/>
      </rPr>
      <t xml:space="preserve"> ACCEPTANCE</t>
    </r>
  </si>
  <si>
    <t>Total</t>
  </si>
  <si>
    <t>ADULT  ACCEPTANCE</t>
  </si>
  <si>
    <r>
      <rPr>
        <b/>
        <i/>
        <sz val="14"/>
        <color theme="1"/>
        <rFont val="Calibri"/>
        <family val="2"/>
        <scheme val="minor"/>
      </rPr>
      <t>B.tabaci</t>
    </r>
    <r>
      <rPr>
        <b/>
        <sz val="14"/>
        <color theme="1"/>
        <rFont val="Calibri"/>
        <family val="2"/>
        <scheme val="minor"/>
      </rPr>
      <t xml:space="preserve">  ACCEPTANCE</t>
    </r>
  </si>
  <si>
    <t>avg</t>
  </si>
  <si>
    <t>sd</t>
  </si>
  <si>
    <t>se</t>
  </si>
  <si>
    <t>01:O9:03</t>
  </si>
  <si>
    <t>XX</t>
  </si>
  <si>
    <t>encounter</t>
  </si>
  <si>
    <t>feeding</t>
  </si>
  <si>
    <t>second</t>
  </si>
  <si>
    <t>feed</t>
  </si>
  <si>
    <t>Tetranychus encountere</t>
  </si>
  <si>
    <t>adult 1</t>
  </si>
  <si>
    <t>1 adult</t>
  </si>
  <si>
    <t>Tetra 1</t>
  </si>
  <si>
    <t>Bemisia encounters</t>
  </si>
  <si>
    <t>Bemi 1</t>
  </si>
  <si>
    <t>young 1</t>
  </si>
  <si>
    <t>2 young</t>
  </si>
  <si>
    <t>E. varians</t>
  </si>
  <si>
    <t>TOTAL (Y+A)</t>
  </si>
  <si>
    <t>C. infumatus</t>
  </si>
  <si>
    <t>stage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</si>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</sst>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5D9F1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0" fontId="12" fillId="2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21" fontId="3" fillId="0" borderId="0" xfId="0" applyNumberFormat="1" applyFont="1"/>
    <xf numFmtId="21" fontId="0" fillId="0" borderId="0" xfId="0" applyNumberFormat="1" applyAlignment="1">
      <alignment horizontal="center"/>
    </xf>
    <xf numFmtId="0" fontId="0" fillId="6" borderId="0" xfId="0" applyFill="1" applyAlignment="1">
      <alignment horizontal="center"/>
    </xf>
    <xf numFmtId="21" fontId="0" fillId="0" borderId="0" xfId="0" applyNumberFormat="1"/>
    <xf numFmtId="21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17" fontId="0" fillId="0" borderId="0" xfId="0" applyNumberFormat="1"/>
    <xf numFmtId="0" fontId="0" fillId="6" borderId="0" xfId="0" applyFill="1"/>
    <xf numFmtId="10" fontId="0" fillId="2" borderId="0" xfId="0" applyNumberFormat="1" applyFill="1"/>
    <xf numFmtId="164" fontId="0" fillId="3" borderId="0" xfId="0" applyNumberFormat="1" applyFill="1"/>
    <xf numFmtId="0" fontId="0" fillId="3" borderId="0" xfId="0" applyFill="1"/>
    <xf numFmtId="21" fontId="3" fillId="0" borderId="0" xfId="0" applyNumberFormat="1" applyFont="1" applyAlignment="1">
      <alignment horizontal="right"/>
    </xf>
    <xf numFmtId="0" fontId="3" fillId="3" borderId="0" xfId="0" applyFont="1" applyFill="1"/>
    <xf numFmtId="0" fontId="0" fillId="3" borderId="1" xfId="0" applyFill="1" applyBorder="1"/>
    <xf numFmtId="46" fontId="0" fillId="0" borderId="0" xfId="0" applyNumberFormat="1"/>
    <xf numFmtId="0" fontId="20" fillId="0" borderId="0" xfId="0" applyFont="1"/>
    <xf numFmtId="0" fontId="13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21" fontId="16" fillId="0" borderId="0" xfId="0" applyNumberFormat="1" applyFont="1"/>
    <xf numFmtId="0" fontId="23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9" fontId="2" fillId="2" borderId="0" xfId="0" applyNumberFormat="1" applyFont="1" applyFill="1"/>
    <xf numFmtId="20" fontId="0" fillId="0" borderId="0" xfId="0" applyNumberFormat="1"/>
    <xf numFmtId="0" fontId="3" fillId="7" borderId="0" xfId="0" applyFont="1" applyFill="1" applyAlignment="1">
      <alignment horizontal="center"/>
    </xf>
    <xf numFmtId="0" fontId="1" fillId="0" borderId="0" xfId="0" applyFont="1"/>
    <xf numFmtId="0" fontId="25" fillId="7" borderId="0" xfId="0" applyFont="1" applyFill="1" applyAlignment="1">
      <alignment horizontal="center"/>
    </xf>
    <xf numFmtId="9" fontId="25" fillId="8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3" fillId="7" borderId="0" xfId="0" applyFont="1" applyFill="1"/>
    <xf numFmtId="10" fontId="3" fillId="8" borderId="0" xfId="0" applyNumberFormat="1" applyFont="1" applyFill="1"/>
    <xf numFmtId="0" fontId="13" fillId="4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5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79AC-DB1A-48DA-AA34-CFFE019BFAA5}">
  <dimension ref="A1:AY192"/>
  <sheetViews>
    <sheetView zoomScaleNormal="100" workbookViewId="0"/>
  </sheetViews>
  <sheetFormatPr defaultRowHeight="15" x14ac:dyDescent="0.25"/>
  <sheetData>
    <row r="1" spans="1:50" ht="15.75" x14ac:dyDescent="0.25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</row>
    <row r="2" spans="1:50" ht="18.75" x14ac:dyDescent="0.3">
      <c r="A2" s="5" t="s">
        <v>4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</row>
    <row r="3" spans="1:50" ht="15.75" x14ac:dyDescent="0.25">
      <c r="A3" s="5" t="s">
        <v>1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</row>
    <row r="4" spans="1:50" x14ac:dyDescent="0.25">
      <c r="A4" s="5" t="s">
        <v>2</v>
      </c>
      <c r="B4" s="3"/>
      <c r="C4" s="3"/>
      <c r="D4" s="3"/>
      <c r="E4" s="3"/>
      <c r="F4" s="3"/>
      <c r="G4" s="4"/>
      <c r="H4" s="4"/>
      <c r="I4" s="4"/>
      <c r="J4" s="4"/>
      <c r="K4" s="4"/>
      <c r="L4" s="4"/>
    </row>
    <row r="5" spans="1:50" x14ac:dyDescent="0.25">
      <c r="A5" s="1"/>
      <c r="B5" s="3"/>
      <c r="C5" s="3"/>
      <c r="D5" s="3"/>
      <c r="E5" s="3"/>
      <c r="F5" s="3"/>
      <c r="G5" s="4"/>
      <c r="H5" s="4"/>
      <c r="I5" s="4"/>
      <c r="J5" s="4"/>
      <c r="K5" s="4"/>
      <c r="L5" s="4"/>
    </row>
    <row r="6" spans="1:50" x14ac:dyDescent="0.25">
      <c r="A6" s="1" t="s">
        <v>3</v>
      </c>
      <c r="B6" s="3"/>
      <c r="C6" s="3"/>
      <c r="D6" s="3"/>
      <c r="E6" s="3"/>
      <c r="F6" s="3"/>
      <c r="G6" s="4"/>
      <c r="H6" s="4"/>
      <c r="I6" s="4"/>
      <c r="J6" s="4"/>
      <c r="K6" s="4"/>
      <c r="L6" s="4"/>
    </row>
    <row r="8" spans="1:50" x14ac:dyDescent="0.25">
      <c r="V8" s="6"/>
    </row>
    <row r="9" spans="1:50" ht="23.25" x14ac:dyDescent="0.35">
      <c r="A9" s="53" t="s">
        <v>7</v>
      </c>
      <c r="B9" s="53"/>
      <c r="C9" s="53"/>
      <c r="D9" s="53"/>
      <c r="E9" s="53"/>
      <c r="F9" s="53"/>
      <c r="G9" s="53"/>
      <c r="H9" s="53"/>
      <c r="I9" s="53"/>
      <c r="J9" s="7"/>
      <c r="K9" s="53" t="s">
        <v>7</v>
      </c>
      <c r="L9" s="53"/>
      <c r="M9" s="53"/>
      <c r="N9" s="53"/>
      <c r="O9" s="53"/>
      <c r="P9" s="53"/>
      <c r="Q9" s="53"/>
      <c r="R9" s="53"/>
      <c r="S9" s="53"/>
      <c r="T9" s="7"/>
      <c r="U9" s="7"/>
      <c r="V9" s="53" t="s">
        <v>7</v>
      </c>
      <c r="W9" s="53"/>
      <c r="X9" s="53"/>
      <c r="Y9" s="53"/>
      <c r="Z9" s="53"/>
      <c r="AA9" s="53"/>
      <c r="AB9" s="53"/>
      <c r="AC9" s="53"/>
      <c r="AD9" s="53"/>
      <c r="AE9" s="53"/>
      <c r="AF9" s="7"/>
      <c r="AG9" s="7"/>
      <c r="AH9" s="53" t="s">
        <v>7</v>
      </c>
      <c r="AI9" s="53"/>
      <c r="AJ9" s="53"/>
      <c r="AK9" s="53"/>
      <c r="AL9" s="53"/>
      <c r="AM9" s="53"/>
      <c r="AN9" s="53"/>
      <c r="AO9" s="53"/>
      <c r="AP9" s="53"/>
      <c r="AQ9" s="53"/>
    </row>
    <row r="10" spans="1:50" ht="18.75" x14ac:dyDescent="0.3">
      <c r="A10" s="54" t="s">
        <v>8</v>
      </c>
      <c r="B10" s="54"/>
      <c r="C10" s="54"/>
      <c r="D10" s="54"/>
      <c r="E10" s="54"/>
      <c r="G10" s="52" t="s">
        <v>9</v>
      </c>
      <c r="H10" s="52"/>
      <c r="I10" s="52"/>
      <c r="J10" s="8"/>
      <c r="K10" s="54" t="s">
        <v>10</v>
      </c>
      <c r="L10" s="54"/>
      <c r="M10" s="54"/>
      <c r="N10" s="54"/>
      <c r="O10" s="54"/>
      <c r="P10" s="9"/>
      <c r="Q10" s="52" t="s">
        <v>9</v>
      </c>
      <c r="R10" s="52"/>
      <c r="S10" s="52"/>
      <c r="T10" s="8"/>
      <c r="U10" s="8"/>
      <c r="V10" s="54" t="s">
        <v>11</v>
      </c>
      <c r="W10" s="54"/>
      <c r="X10" s="54"/>
      <c r="Y10" s="54"/>
      <c r="Z10" s="54"/>
      <c r="AA10" s="54"/>
      <c r="AB10" s="9"/>
      <c r="AC10" s="52" t="s">
        <v>12</v>
      </c>
      <c r="AD10" s="52"/>
      <c r="AE10" s="52"/>
      <c r="AF10" s="55" t="s">
        <v>13</v>
      </c>
      <c r="AG10" s="55"/>
      <c r="AH10" s="56" t="s">
        <v>14</v>
      </c>
      <c r="AI10" s="56"/>
      <c r="AJ10" s="56"/>
      <c r="AK10" s="56"/>
      <c r="AL10" s="56"/>
      <c r="AM10" s="56"/>
      <c r="AN10" s="9"/>
      <c r="AO10" s="52" t="s">
        <v>15</v>
      </c>
      <c r="AP10" s="52"/>
      <c r="AQ10" s="52"/>
      <c r="AR10" s="8"/>
      <c r="AT10" t="s">
        <v>13</v>
      </c>
    </row>
    <row r="11" spans="1:50" s="12" customFormat="1" ht="15.75" x14ac:dyDescent="0.25">
      <c r="A11" s="10" t="s">
        <v>16</v>
      </c>
      <c r="B11" s="10" t="s">
        <v>17</v>
      </c>
      <c r="C11" s="10" t="s">
        <v>18</v>
      </c>
      <c r="D11" s="10" t="s">
        <v>19</v>
      </c>
      <c r="E11" s="11" t="s">
        <v>20</v>
      </c>
      <c r="F11" s="11" t="s">
        <v>21</v>
      </c>
      <c r="G11" s="10" t="s">
        <v>16</v>
      </c>
      <c r="H11" s="10" t="s">
        <v>22</v>
      </c>
      <c r="I11" s="10" t="s">
        <v>23</v>
      </c>
      <c r="J11" s="10"/>
      <c r="K11" s="10" t="s">
        <v>16</v>
      </c>
      <c r="L11" s="10" t="s">
        <v>24</v>
      </c>
      <c r="M11" s="10" t="s">
        <v>18</v>
      </c>
      <c r="N11" s="10" t="s">
        <v>19</v>
      </c>
      <c r="O11" s="11" t="s">
        <v>20</v>
      </c>
      <c r="P11" s="10"/>
      <c r="Q11" s="10" t="s">
        <v>16</v>
      </c>
      <c r="R11" s="10" t="s">
        <v>22</v>
      </c>
      <c r="S11" s="10" t="s">
        <v>23</v>
      </c>
      <c r="V11" s="10" t="s">
        <v>16</v>
      </c>
      <c r="W11" s="10" t="s">
        <v>25</v>
      </c>
      <c r="X11" s="10" t="s">
        <v>18</v>
      </c>
      <c r="Y11" s="10" t="s">
        <v>19</v>
      </c>
      <c r="Z11" s="10" t="s">
        <v>26</v>
      </c>
      <c r="AA11" s="11" t="s">
        <v>20</v>
      </c>
      <c r="AB11" s="11"/>
      <c r="AC11" s="10" t="s">
        <v>16</v>
      </c>
      <c r="AD11" s="10" t="s">
        <v>22</v>
      </c>
      <c r="AE11" s="10" t="s">
        <v>23</v>
      </c>
      <c r="AF11" s="12" t="s">
        <v>13</v>
      </c>
      <c r="AG11" s="12" t="s">
        <v>13</v>
      </c>
      <c r="AH11" s="13" t="s">
        <v>16</v>
      </c>
      <c r="AI11" s="13" t="s">
        <v>25</v>
      </c>
      <c r="AJ11" s="13" t="s">
        <v>18</v>
      </c>
      <c r="AK11" s="13" t="s">
        <v>19</v>
      </c>
      <c r="AL11" s="13" t="s">
        <v>27</v>
      </c>
      <c r="AM11" s="11" t="s">
        <v>20</v>
      </c>
      <c r="AN11" s="11"/>
      <c r="AO11" s="10" t="s">
        <v>16</v>
      </c>
      <c r="AP11" s="10" t="s">
        <v>22</v>
      </c>
      <c r="AQ11" s="10" t="s">
        <v>23</v>
      </c>
      <c r="AT11"/>
      <c r="AU11" s="12" t="s">
        <v>13</v>
      </c>
      <c r="AV11" s="12" t="s">
        <v>13</v>
      </c>
      <c r="AW11" s="4" t="s">
        <v>13</v>
      </c>
      <c r="AX11" s="4" t="s">
        <v>13</v>
      </c>
    </row>
    <row r="12" spans="1:50" x14ac:dyDescent="0.25">
      <c r="A12">
        <v>1</v>
      </c>
      <c r="B12" s="14">
        <v>7.7777777777777767E-3</v>
      </c>
      <c r="C12" s="4" t="s">
        <v>28</v>
      </c>
      <c r="D12" s="4"/>
      <c r="E12" s="15">
        <v>3.4722222222222222E-5</v>
      </c>
      <c r="F12" s="4"/>
      <c r="G12" s="16">
        <v>1</v>
      </c>
      <c r="H12" s="16">
        <v>6</v>
      </c>
      <c r="I12" s="16">
        <v>4</v>
      </c>
      <c r="K12">
        <v>1</v>
      </c>
      <c r="L12" s="17">
        <v>3.9155092592592596E-2</v>
      </c>
      <c r="M12" s="4" t="s">
        <v>28</v>
      </c>
      <c r="N12" s="4"/>
      <c r="O12" s="15">
        <v>3.4722222222222222E-5</v>
      </c>
      <c r="P12" s="4"/>
      <c r="Q12" s="16">
        <v>1</v>
      </c>
      <c r="R12" s="16">
        <v>8</v>
      </c>
      <c r="S12" s="16">
        <v>2</v>
      </c>
      <c r="V12" s="6">
        <v>1</v>
      </c>
      <c r="W12" s="18">
        <v>1.3738425925925926E-2</v>
      </c>
      <c r="X12" s="4" t="s">
        <v>28</v>
      </c>
      <c r="Y12" s="4"/>
      <c r="Z12" s="4" t="s">
        <v>29</v>
      </c>
      <c r="AA12" s="15">
        <v>1.1574074074074073E-5</v>
      </c>
      <c r="AB12" s="4"/>
      <c r="AC12" s="16">
        <v>1</v>
      </c>
      <c r="AD12" s="16">
        <v>7</v>
      </c>
      <c r="AE12" s="16">
        <v>3</v>
      </c>
      <c r="AF12" s="16" t="s">
        <v>13</v>
      </c>
      <c r="AG12" t="s">
        <v>13</v>
      </c>
      <c r="AH12" s="19">
        <v>1</v>
      </c>
      <c r="AI12" s="14">
        <v>7.7777777777777767E-3</v>
      </c>
      <c r="AJ12" s="20"/>
      <c r="AK12" s="20" t="s">
        <v>28</v>
      </c>
      <c r="AL12" s="21" t="s">
        <v>30</v>
      </c>
      <c r="AM12" s="15">
        <v>4.6527777777777774E-3</v>
      </c>
      <c r="AN12" s="15"/>
      <c r="AO12" s="16">
        <v>1</v>
      </c>
      <c r="AP12" s="16">
        <v>5</v>
      </c>
      <c r="AQ12" s="16">
        <v>5</v>
      </c>
      <c r="AT12" s="4" t="s">
        <v>13</v>
      </c>
      <c r="AU12" s="4" t="s">
        <v>13</v>
      </c>
      <c r="AV12" s="4" t="s">
        <v>13</v>
      </c>
      <c r="AW12" s="4" t="s">
        <v>13</v>
      </c>
      <c r="AX12" s="4" t="s">
        <v>13</v>
      </c>
    </row>
    <row r="13" spans="1:50" x14ac:dyDescent="0.25">
      <c r="B13" s="17">
        <v>9.8958333333333329E-3</v>
      </c>
      <c r="C13" s="4" t="s">
        <v>28</v>
      </c>
      <c r="D13" s="4"/>
      <c r="E13" s="15">
        <v>5.7870370370370366E-5</v>
      </c>
      <c r="F13" s="4"/>
      <c r="G13" s="16">
        <v>2</v>
      </c>
      <c r="H13" s="16">
        <v>4</v>
      </c>
      <c r="I13" s="16">
        <v>6</v>
      </c>
      <c r="L13" s="17">
        <v>6.0682870370370373E-2</v>
      </c>
      <c r="M13" s="4" t="s">
        <v>28</v>
      </c>
      <c r="N13" s="4"/>
      <c r="O13" s="15">
        <v>5.7870370370370366E-5</v>
      </c>
      <c r="P13" s="4"/>
      <c r="Q13" s="16">
        <v>2</v>
      </c>
      <c r="R13" s="16">
        <v>5</v>
      </c>
      <c r="S13" s="16">
        <v>5</v>
      </c>
      <c r="V13" s="6"/>
      <c r="W13" s="17">
        <v>1.9895833333333331E-2</v>
      </c>
      <c r="X13" s="4" t="s">
        <v>28</v>
      </c>
      <c r="Y13" s="4"/>
      <c r="Z13" s="4" t="s">
        <v>29</v>
      </c>
      <c r="AA13" s="15">
        <v>2.3148148148148147E-5</v>
      </c>
      <c r="AB13" s="4"/>
      <c r="AC13" s="16">
        <v>2</v>
      </c>
      <c r="AD13" s="16">
        <v>6</v>
      </c>
      <c r="AE13" s="16">
        <v>4</v>
      </c>
      <c r="AF13" s="16" t="s">
        <v>13</v>
      </c>
      <c r="AG13" s="16" t="s">
        <v>13</v>
      </c>
      <c r="AH13" s="19"/>
      <c r="AI13" s="14">
        <v>1.2233796296296296E-2</v>
      </c>
      <c r="AJ13" s="20" t="s">
        <v>28</v>
      </c>
      <c r="AK13" s="20"/>
      <c r="AL13" s="20" t="s">
        <v>31</v>
      </c>
      <c r="AM13" s="15">
        <v>1.1574074074074073E-5</v>
      </c>
      <c r="AN13" s="4"/>
      <c r="AO13" s="16">
        <v>2</v>
      </c>
      <c r="AP13" s="16">
        <v>4</v>
      </c>
      <c r="AQ13" s="16">
        <v>6</v>
      </c>
      <c r="AT13" s="4" t="s">
        <v>13</v>
      </c>
      <c r="AU13" s="4" t="s">
        <v>13</v>
      </c>
      <c r="AV13" s="4" t="s">
        <v>13</v>
      </c>
      <c r="AW13" s="4" t="s">
        <v>13</v>
      </c>
      <c r="AX13" s="4" t="s">
        <v>13</v>
      </c>
    </row>
    <row r="14" spans="1:50" x14ac:dyDescent="0.25">
      <c r="B14" s="17">
        <v>1.3495370370370371E-2</v>
      </c>
      <c r="C14" s="4" t="s">
        <v>28</v>
      </c>
      <c r="D14" s="4"/>
      <c r="E14" s="15">
        <v>4.6296296296296294E-5</v>
      </c>
      <c r="F14" s="4"/>
      <c r="G14" s="16">
        <v>3</v>
      </c>
      <c r="H14" s="16">
        <v>5</v>
      </c>
      <c r="I14" s="16">
        <v>5</v>
      </c>
      <c r="L14" s="17">
        <v>6.5509259259259267E-2</v>
      </c>
      <c r="M14" s="4" t="s">
        <v>28</v>
      </c>
      <c r="O14" s="15">
        <v>1.1574074074074073E-5</v>
      </c>
      <c r="P14" s="4"/>
      <c r="Q14" s="16">
        <v>3</v>
      </c>
      <c r="R14" s="16">
        <v>7</v>
      </c>
      <c r="S14" s="16">
        <v>3</v>
      </c>
      <c r="V14" s="6"/>
      <c r="W14" s="17">
        <v>2.7627314814814813E-2</v>
      </c>
      <c r="X14" s="4" t="s">
        <v>28</v>
      </c>
      <c r="Y14" s="4"/>
      <c r="Z14" s="4" t="s">
        <v>32</v>
      </c>
      <c r="AA14" s="15">
        <v>2.3148148148148147E-5</v>
      </c>
      <c r="AB14" s="4"/>
      <c r="AC14" s="16">
        <v>3</v>
      </c>
      <c r="AD14" s="16">
        <v>7</v>
      </c>
      <c r="AE14" s="16">
        <v>3</v>
      </c>
      <c r="AF14" s="16" t="s">
        <v>13</v>
      </c>
      <c r="AG14" s="19" t="s">
        <v>13</v>
      </c>
      <c r="AH14" s="19"/>
      <c r="AI14" s="14">
        <v>1.8298611111111113E-2</v>
      </c>
      <c r="AJ14" s="20" t="s">
        <v>28</v>
      </c>
      <c r="AK14" s="20"/>
      <c r="AL14" s="20" t="s">
        <v>31</v>
      </c>
      <c r="AM14" s="15">
        <v>1.1574074074074073E-5</v>
      </c>
      <c r="AN14" s="4"/>
      <c r="AO14" s="16">
        <v>3</v>
      </c>
      <c r="AP14" s="16">
        <v>6</v>
      </c>
      <c r="AQ14" s="16">
        <v>4</v>
      </c>
      <c r="AT14" s="4" t="s">
        <v>13</v>
      </c>
      <c r="AU14" s="4" t="s">
        <v>13</v>
      </c>
      <c r="AV14" s="4" t="s">
        <v>13</v>
      </c>
      <c r="AW14" s="4" t="s">
        <v>13</v>
      </c>
      <c r="AX14" s="4" t="s">
        <v>13</v>
      </c>
    </row>
    <row r="15" spans="1:50" x14ac:dyDescent="0.25">
      <c r="B15" s="17">
        <v>1.5868055555555555E-2</v>
      </c>
      <c r="C15" s="4"/>
      <c r="D15" s="4" t="s">
        <v>28</v>
      </c>
      <c r="E15" s="15">
        <v>2.7893518518518519E-3</v>
      </c>
      <c r="F15" s="4"/>
      <c r="G15" s="16">
        <v>4</v>
      </c>
      <c r="H15" s="16">
        <v>6</v>
      </c>
      <c r="I15" s="16">
        <v>4</v>
      </c>
      <c r="L15" s="17">
        <v>6.9270833333333337E-2</v>
      </c>
      <c r="M15" s="4" t="s">
        <v>28</v>
      </c>
      <c r="N15" s="4"/>
      <c r="O15" s="15">
        <v>1.1574074074074073E-5</v>
      </c>
      <c r="P15" s="4"/>
      <c r="Q15" s="16">
        <v>4</v>
      </c>
      <c r="R15" s="16">
        <v>8</v>
      </c>
      <c r="S15" s="16">
        <v>2</v>
      </c>
      <c r="V15" s="6"/>
      <c r="W15" s="17">
        <v>2.7800925925925923E-2</v>
      </c>
      <c r="X15" s="4" t="s">
        <v>28</v>
      </c>
      <c r="Y15" s="4"/>
      <c r="Z15" s="4" t="s">
        <v>32</v>
      </c>
      <c r="AA15" s="15">
        <v>3.4722222222222222E-5</v>
      </c>
      <c r="AB15" s="4"/>
      <c r="AC15" s="16">
        <v>4</v>
      </c>
      <c r="AD15" s="16">
        <v>4</v>
      </c>
      <c r="AE15" s="16">
        <v>6</v>
      </c>
      <c r="AF15" s="16" t="s">
        <v>13</v>
      </c>
      <c r="AG15" s="16" t="s">
        <v>13</v>
      </c>
      <c r="AH15" s="19"/>
      <c r="AI15" s="14">
        <v>2.0196759259259258E-2</v>
      </c>
      <c r="AJ15" s="20" t="s">
        <v>28</v>
      </c>
      <c r="AK15" s="20"/>
      <c r="AL15" s="20" t="s">
        <v>30</v>
      </c>
      <c r="AM15" s="15">
        <v>2.3148148148148147E-5</v>
      </c>
      <c r="AN15" s="4"/>
      <c r="AO15" s="16">
        <v>4</v>
      </c>
      <c r="AP15" s="16">
        <v>5</v>
      </c>
      <c r="AQ15" s="16">
        <v>5</v>
      </c>
      <c r="AT15" s="4" t="s">
        <v>13</v>
      </c>
      <c r="AU15" s="4" t="s">
        <v>13</v>
      </c>
      <c r="AV15" s="4" t="s">
        <v>13</v>
      </c>
      <c r="AW15" s="4" t="s">
        <v>13</v>
      </c>
      <c r="AX15" s="4" t="s">
        <v>13</v>
      </c>
    </row>
    <row r="16" spans="1:50" x14ac:dyDescent="0.25">
      <c r="B16" s="17">
        <v>3.1886574074074074E-2</v>
      </c>
      <c r="C16" s="4" t="s">
        <v>28</v>
      </c>
      <c r="D16" s="4"/>
      <c r="E16" s="15">
        <v>3.4722222222222222E-5</v>
      </c>
      <c r="F16" s="4"/>
      <c r="G16" s="16">
        <v>5</v>
      </c>
      <c r="H16" s="16">
        <v>4</v>
      </c>
      <c r="I16" s="16">
        <v>6</v>
      </c>
      <c r="L16" s="17">
        <v>9.2812500000000006E-2</v>
      </c>
      <c r="M16" s="4"/>
      <c r="N16" s="4" t="s">
        <v>28</v>
      </c>
      <c r="O16" s="15">
        <v>2.1180555555555553E-3</v>
      </c>
      <c r="P16" s="4"/>
      <c r="Q16" s="16">
        <v>5</v>
      </c>
      <c r="R16" s="16">
        <v>6</v>
      </c>
      <c r="S16" s="16">
        <v>4</v>
      </c>
      <c r="V16" s="6"/>
      <c r="W16" s="17">
        <v>2.8113425925925927E-2</v>
      </c>
      <c r="X16" s="4"/>
      <c r="Y16" s="4" t="s">
        <v>28</v>
      </c>
      <c r="Z16" s="21" t="s">
        <v>29</v>
      </c>
      <c r="AA16" s="15">
        <v>4.4560185185185189E-3</v>
      </c>
      <c r="AB16" s="4">
        <v>1</v>
      </c>
      <c r="AC16" s="16">
        <v>5</v>
      </c>
      <c r="AD16" s="16">
        <v>7</v>
      </c>
      <c r="AE16" s="16">
        <v>3</v>
      </c>
      <c r="AF16" s="16" t="s">
        <v>13</v>
      </c>
      <c r="AG16" s="19" t="s">
        <v>13</v>
      </c>
      <c r="AH16" s="19"/>
      <c r="AI16" s="14">
        <v>2.1539351851851851E-2</v>
      </c>
      <c r="AJ16" s="20"/>
      <c r="AK16" s="20" t="s">
        <v>28</v>
      </c>
      <c r="AL16" s="21" t="s">
        <v>30</v>
      </c>
      <c r="AM16" s="15">
        <v>4.8611111111111112E-3</v>
      </c>
      <c r="AN16" s="15"/>
      <c r="AO16" s="16">
        <v>5</v>
      </c>
      <c r="AP16" s="16">
        <v>7</v>
      </c>
      <c r="AQ16" s="16">
        <v>3</v>
      </c>
      <c r="AT16" s="4" t="s">
        <v>13</v>
      </c>
      <c r="AU16" s="4" t="s">
        <v>13</v>
      </c>
      <c r="AV16" s="4" t="s">
        <v>13</v>
      </c>
      <c r="AW16" s="4" t="s">
        <v>13</v>
      </c>
      <c r="AX16" s="4" t="s">
        <v>13</v>
      </c>
    </row>
    <row r="17" spans="1:51" x14ac:dyDescent="0.25">
      <c r="B17" s="17">
        <v>4.9444444444444437E-2</v>
      </c>
      <c r="C17" s="4"/>
      <c r="D17" s="4" t="s">
        <v>28</v>
      </c>
      <c r="E17" s="15">
        <v>2.2569444444444447E-3</v>
      </c>
      <c r="F17" s="4"/>
      <c r="G17" s="16">
        <v>6</v>
      </c>
      <c r="H17" s="16">
        <v>5</v>
      </c>
      <c r="I17" s="16">
        <v>5</v>
      </c>
      <c r="L17" s="17">
        <v>0.12284722222222222</v>
      </c>
      <c r="M17" s="4"/>
      <c r="N17" s="4" t="s">
        <v>28</v>
      </c>
      <c r="O17" s="15">
        <v>2.2569444444444447E-3</v>
      </c>
      <c r="P17" s="4"/>
      <c r="Q17" s="16">
        <v>6</v>
      </c>
      <c r="R17" s="16">
        <v>8</v>
      </c>
      <c r="S17" s="16">
        <v>2</v>
      </c>
      <c r="V17" s="6"/>
      <c r="W17" s="17">
        <v>3.2858796296296296E-2</v>
      </c>
      <c r="X17" s="4"/>
      <c r="Y17" s="4" t="s">
        <v>28</v>
      </c>
      <c r="Z17" s="21" t="s">
        <v>29</v>
      </c>
      <c r="AA17" s="15">
        <v>5.8333333333333336E-3</v>
      </c>
      <c r="AB17" s="4">
        <v>1</v>
      </c>
      <c r="AC17" s="16">
        <v>6</v>
      </c>
      <c r="AD17" s="16">
        <v>6</v>
      </c>
      <c r="AE17" s="16">
        <v>4</v>
      </c>
      <c r="AF17" s="16" t="s">
        <v>13</v>
      </c>
      <c r="AG17" s="16" t="s">
        <v>13</v>
      </c>
      <c r="AH17" s="19"/>
      <c r="AI17" s="14">
        <v>2.7094907407407404E-2</v>
      </c>
      <c r="AJ17" s="20" t="s">
        <v>28</v>
      </c>
      <c r="AK17" s="20"/>
      <c r="AL17" s="20" t="s">
        <v>31</v>
      </c>
      <c r="AM17" s="18">
        <v>1.1574074074074073E-5</v>
      </c>
      <c r="AO17" s="16">
        <v>6</v>
      </c>
      <c r="AP17" s="16">
        <v>4</v>
      </c>
      <c r="AQ17" s="16">
        <v>6</v>
      </c>
      <c r="AT17" s="4" t="s">
        <v>13</v>
      </c>
      <c r="AU17" s="4" t="s">
        <v>13</v>
      </c>
      <c r="AV17" s="4" t="s">
        <v>13</v>
      </c>
      <c r="AW17" s="4" t="s">
        <v>13</v>
      </c>
      <c r="AX17" s="4" t="s">
        <v>13</v>
      </c>
    </row>
    <row r="18" spans="1:51" x14ac:dyDescent="0.25">
      <c r="B18" s="17">
        <v>6.1168981481481477E-2</v>
      </c>
      <c r="C18" s="4" t="s">
        <v>28</v>
      </c>
      <c r="D18" s="4"/>
      <c r="E18" s="15">
        <v>1.1574074074074073E-5</v>
      </c>
      <c r="F18" s="4"/>
      <c r="G18" s="16">
        <v>7</v>
      </c>
      <c r="H18" s="16">
        <v>7</v>
      </c>
      <c r="I18" s="16">
        <v>3</v>
      </c>
      <c r="L18" s="17">
        <v>0.13207175925925926</v>
      </c>
      <c r="M18" s="4" t="s">
        <v>28</v>
      </c>
      <c r="N18" s="4"/>
      <c r="O18" s="15">
        <v>2.3148148148148147E-5</v>
      </c>
      <c r="P18" s="4"/>
      <c r="Q18" s="16">
        <v>7</v>
      </c>
      <c r="R18" s="16">
        <v>6</v>
      </c>
      <c r="S18" s="16">
        <v>4</v>
      </c>
      <c r="V18" s="6"/>
      <c r="W18" s="17">
        <v>5.1122685185185181E-2</v>
      </c>
      <c r="X18" s="4" t="s">
        <v>28</v>
      </c>
      <c r="Y18" s="4"/>
      <c r="Z18" s="4" t="s">
        <v>29</v>
      </c>
      <c r="AA18" s="15">
        <v>1.1574074074074073E-5</v>
      </c>
      <c r="AB18" s="4"/>
      <c r="AC18" s="16">
        <v>7</v>
      </c>
      <c r="AD18" s="16">
        <v>5</v>
      </c>
      <c r="AE18" s="16">
        <v>5</v>
      </c>
      <c r="AF18" s="16" t="s">
        <v>13</v>
      </c>
      <c r="AG18" s="16" t="s">
        <v>13</v>
      </c>
      <c r="AH18" s="19"/>
      <c r="AI18" s="14">
        <v>2.7303240740740743E-2</v>
      </c>
      <c r="AJ18" s="20"/>
      <c r="AK18" s="20" t="s">
        <v>28</v>
      </c>
      <c r="AL18" s="21" t="s">
        <v>30</v>
      </c>
      <c r="AM18" s="15">
        <v>3.4490740740740745E-3</v>
      </c>
      <c r="AN18" s="15"/>
      <c r="AO18" s="16">
        <v>7</v>
      </c>
      <c r="AP18" s="16">
        <v>4</v>
      </c>
      <c r="AQ18" s="16">
        <v>6</v>
      </c>
      <c r="AT18" s="4" t="s">
        <v>13</v>
      </c>
      <c r="AU18" s="4" t="s">
        <v>13</v>
      </c>
      <c r="AV18" s="4" t="s">
        <v>13</v>
      </c>
      <c r="AW18" s="4" t="s">
        <v>13</v>
      </c>
      <c r="AX18" s="4" t="s">
        <v>13</v>
      </c>
    </row>
    <row r="19" spans="1:51" x14ac:dyDescent="0.25">
      <c r="B19" s="17">
        <v>7.1539351851851854E-2</v>
      </c>
      <c r="D19" s="4" t="s">
        <v>28</v>
      </c>
      <c r="E19" s="15">
        <v>3.0324074074074073E-3</v>
      </c>
      <c r="F19" s="4"/>
      <c r="G19" s="16">
        <v>8</v>
      </c>
      <c r="H19" s="16">
        <v>7</v>
      </c>
      <c r="I19" s="16">
        <v>3</v>
      </c>
      <c r="L19" s="17">
        <v>0.13372685185185185</v>
      </c>
      <c r="M19" s="4" t="s">
        <v>28</v>
      </c>
      <c r="O19" s="15">
        <v>1.1574074074074073E-5</v>
      </c>
      <c r="P19" s="4"/>
      <c r="Q19" s="16">
        <v>8</v>
      </c>
      <c r="R19" s="16">
        <v>5</v>
      </c>
      <c r="S19" s="16">
        <v>5</v>
      </c>
      <c r="V19" s="6"/>
      <c r="W19" s="17">
        <v>6.2488425925925926E-2</v>
      </c>
      <c r="X19" s="4" t="s">
        <v>28</v>
      </c>
      <c r="Y19" s="4"/>
      <c r="Z19" s="4" t="s">
        <v>29</v>
      </c>
      <c r="AA19" s="15">
        <v>1.1574074074074073E-5</v>
      </c>
      <c r="AB19" s="4"/>
      <c r="AC19" s="16">
        <v>8</v>
      </c>
      <c r="AD19" s="16">
        <v>6</v>
      </c>
      <c r="AE19" s="16">
        <v>4</v>
      </c>
      <c r="AF19" s="16" t="s">
        <v>13</v>
      </c>
      <c r="AG19" s="16" t="s">
        <v>13</v>
      </c>
      <c r="AH19" s="19"/>
      <c r="AI19" s="14">
        <v>3.0127314814814815E-2</v>
      </c>
      <c r="AJ19" s="20"/>
      <c r="AK19" s="20" t="s">
        <v>28</v>
      </c>
      <c r="AL19" s="21" t="s">
        <v>31</v>
      </c>
      <c r="AM19" s="15">
        <v>9.6064814814814808E-4</v>
      </c>
      <c r="AN19" s="15"/>
      <c r="AO19" s="16">
        <v>8</v>
      </c>
      <c r="AP19" s="16">
        <v>4</v>
      </c>
      <c r="AQ19" s="16">
        <v>6</v>
      </c>
      <c r="AT19" s="4" t="s">
        <v>13</v>
      </c>
      <c r="AU19" s="4" t="s">
        <v>13</v>
      </c>
      <c r="AV19" s="4" t="s">
        <v>13</v>
      </c>
      <c r="AW19" s="4" t="s">
        <v>13</v>
      </c>
      <c r="AX19" s="4" t="s">
        <v>13</v>
      </c>
    </row>
    <row r="20" spans="1:51" x14ac:dyDescent="0.25">
      <c r="B20" s="17">
        <v>8.261574074074074E-2</v>
      </c>
      <c r="C20" s="4" t="s">
        <v>28</v>
      </c>
      <c r="D20" s="4"/>
      <c r="E20" s="15">
        <v>3.4722222222222222E-5</v>
      </c>
      <c r="F20" s="4"/>
      <c r="G20" s="16">
        <v>9</v>
      </c>
      <c r="H20" s="16">
        <v>5</v>
      </c>
      <c r="I20" s="16">
        <v>5</v>
      </c>
      <c r="L20" s="17">
        <v>0.14564814814814817</v>
      </c>
      <c r="M20" s="4" t="s">
        <v>28</v>
      </c>
      <c r="O20" s="15">
        <v>1.1574074074074073E-5</v>
      </c>
      <c r="P20" s="4"/>
      <c r="Q20" s="16">
        <v>9</v>
      </c>
      <c r="R20" s="16">
        <v>6</v>
      </c>
      <c r="S20" s="16">
        <v>4</v>
      </c>
      <c r="V20" s="6"/>
      <c r="W20" s="17">
        <v>6.5000000000000002E-2</v>
      </c>
      <c r="X20" s="4" t="s">
        <v>28</v>
      </c>
      <c r="Y20" s="4"/>
      <c r="Z20" s="4" t="s">
        <v>29</v>
      </c>
      <c r="AA20" s="15">
        <v>3.4722222222222222E-5</v>
      </c>
      <c r="AB20" s="4"/>
      <c r="AC20" s="16">
        <v>9</v>
      </c>
      <c r="AD20" s="16">
        <v>4</v>
      </c>
      <c r="AE20" s="16">
        <v>6</v>
      </c>
      <c r="AF20" s="16" t="s">
        <v>13</v>
      </c>
      <c r="AG20" s="16" t="s">
        <v>13</v>
      </c>
      <c r="AH20" s="19"/>
      <c r="AI20" s="14">
        <v>3.1458333333333331E-2</v>
      </c>
      <c r="AJ20" s="20" t="s">
        <v>28</v>
      </c>
      <c r="AK20" s="20"/>
      <c r="AL20" s="20" t="s">
        <v>30</v>
      </c>
      <c r="AM20" s="15">
        <v>3.4722222222222222E-5</v>
      </c>
      <c r="AN20" s="4"/>
      <c r="AO20" s="16">
        <v>9</v>
      </c>
      <c r="AP20" s="16">
        <v>7</v>
      </c>
      <c r="AQ20" s="16">
        <v>3</v>
      </c>
      <c r="AT20" s="4" t="s">
        <v>13</v>
      </c>
      <c r="AU20" s="4" t="s">
        <v>13</v>
      </c>
      <c r="AV20" s="4" t="s">
        <v>13</v>
      </c>
      <c r="AW20" s="4" t="s">
        <v>13</v>
      </c>
      <c r="AX20" s="4" t="s">
        <v>13</v>
      </c>
    </row>
    <row r="21" spans="1:51" x14ac:dyDescent="0.25">
      <c r="B21" s="17">
        <v>9.7916666666666666E-2</v>
      </c>
      <c r="C21" s="4"/>
      <c r="D21" s="4" t="s">
        <v>28</v>
      </c>
      <c r="E21" s="15">
        <v>3.1481481481481482E-3</v>
      </c>
      <c r="F21" s="4"/>
      <c r="G21" s="16">
        <v>10</v>
      </c>
      <c r="H21" s="16">
        <v>5</v>
      </c>
      <c r="I21" s="16">
        <v>5</v>
      </c>
      <c r="L21" s="17">
        <v>0.16341435185185185</v>
      </c>
      <c r="M21" s="4" t="s">
        <v>28</v>
      </c>
      <c r="O21" s="15">
        <v>1.1574074074074073E-5</v>
      </c>
      <c r="P21" s="4"/>
      <c r="Q21" s="16">
        <v>10</v>
      </c>
      <c r="R21" s="16">
        <v>7</v>
      </c>
      <c r="S21" s="16">
        <v>3</v>
      </c>
      <c r="V21" s="6"/>
      <c r="W21" s="17">
        <v>7.6342592592592587E-2</v>
      </c>
      <c r="X21" s="4"/>
      <c r="Y21" s="4" t="s">
        <v>28</v>
      </c>
      <c r="Z21" s="21" t="s">
        <v>29</v>
      </c>
      <c r="AA21" s="15">
        <v>5.115740740740741E-3</v>
      </c>
      <c r="AB21" s="4">
        <v>1</v>
      </c>
      <c r="AC21" s="16">
        <v>10</v>
      </c>
      <c r="AD21" s="16">
        <v>7</v>
      </c>
      <c r="AE21" s="16">
        <v>3</v>
      </c>
      <c r="AF21" s="16" t="s">
        <v>13</v>
      </c>
      <c r="AG21" s="16" t="s">
        <v>13</v>
      </c>
      <c r="AH21" s="19"/>
      <c r="AI21" s="14">
        <v>3.4837962962962959E-2</v>
      </c>
      <c r="AJ21" s="20"/>
      <c r="AK21" s="20" t="s">
        <v>28</v>
      </c>
      <c r="AL21" s="21" t="s">
        <v>30</v>
      </c>
      <c r="AM21" s="15">
        <v>2.0717592592592593E-3</v>
      </c>
      <c r="AN21" s="15"/>
      <c r="AO21" s="16">
        <v>10</v>
      </c>
      <c r="AP21" s="16">
        <v>5</v>
      </c>
      <c r="AQ21" s="16">
        <v>5</v>
      </c>
      <c r="AT21" s="4" t="s">
        <v>13</v>
      </c>
      <c r="AU21" s="4" t="s">
        <v>33</v>
      </c>
      <c r="AV21" s="4" t="s">
        <v>13</v>
      </c>
      <c r="AW21" s="4" t="s">
        <v>13</v>
      </c>
      <c r="AX21" s="4" t="s">
        <v>13</v>
      </c>
    </row>
    <row r="22" spans="1:51" x14ac:dyDescent="0.25">
      <c r="A22">
        <v>2</v>
      </c>
      <c r="B22" s="17">
        <v>1.3796296296296298E-2</v>
      </c>
      <c r="C22" s="4" t="s">
        <v>28</v>
      </c>
      <c r="D22" s="4"/>
      <c r="E22" s="15">
        <v>3.4722222222222222E-5</v>
      </c>
      <c r="F22" s="4"/>
      <c r="G22" s="22" t="s">
        <v>34</v>
      </c>
      <c r="H22" s="22">
        <f>SUM(H12:H21)</f>
        <v>54</v>
      </c>
      <c r="I22" s="22">
        <f>SUM(I12:I21)</f>
        <v>46</v>
      </c>
      <c r="J22" s="23">
        <f>I22/(H22+I22)</f>
        <v>0.46</v>
      </c>
      <c r="K22">
        <v>2</v>
      </c>
      <c r="L22" s="17">
        <v>2.6909722222222224E-2</v>
      </c>
      <c r="M22" s="4"/>
      <c r="N22" s="4" t="s">
        <v>28</v>
      </c>
      <c r="O22" s="15">
        <v>3.5069444444444445E-3</v>
      </c>
      <c r="P22" s="4"/>
      <c r="Q22" s="22" t="s">
        <v>34</v>
      </c>
      <c r="R22" s="22">
        <f>SUM(R12:R21)</f>
        <v>66</v>
      </c>
      <c r="S22" s="22">
        <f>SUM(S12:S21)</f>
        <v>34</v>
      </c>
      <c r="T22" s="23">
        <f>S22/(R22+S22)</f>
        <v>0.34</v>
      </c>
      <c r="V22" s="6">
        <v>2</v>
      </c>
      <c r="W22" s="17">
        <v>4.0543981481481479E-2</v>
      </c>
      <c r="X22" s="4"/>
      <c r="Y22" s="4" t="s">
        <v>28</v>
      </c>
      <c r="Z22" s="21" t="s">
        <v>29</v>
      </c>
      <c r="AA22" s="15">
        <v>4.1666666666666666E-3</v>
      </c>
      <c r="AB22" s="4">
        <v>1</v>
      </c>
      <c r="AC22" s="22" t="s">
        <v>35</v>
      </c>
      <c r="AD22" s="22">
        <f>SUM(AD12:AD21)</f>
        <v>59</v>
      </c>
      <c r="AE22" s="22">
        <f>SUM(AE12:AE21)</f>
        <v>41</v>
      </c>
      <c r="AF22" s="24" t="s">
        <v>13</v>
      </c>
      <c r="AH22" s="19">
        <v>2</v>
      </c>
      <c r="AI22" s="14">
        <v>1.1145833333333334E-2</v>
      </c>
      <c r="AJ22" s="20"/>
      <c r="AK22" s="20" t="s">
        <v>28</v>
      </c>
      <c r="AL22" s="21" t="s">
        <v>30</v>
      </c>
      <c r="AM22" s="15">
        <v>5.1273148148148146E-3</v>
      </c>
      <c r="AN22" s="15"/>
      <c r="AO22" s="22" t="s">
        <v>35</v>
      </c>
      <c r="AP22" s="22">
        <f>SUM(AP12:AP21)</f>
        <v>51</v>
      </c>
      <c r="AQ22" s="22">
        <f>SUM(AQ12:AQ21)</f>
        <v>49</v>
      </c>
      <c r="AR22" s="23">
        <f>AQ22/(AP22+AQ22)</f>
        <v>0.49</v>
      </c>
      <c r="AU22" t="s">
        <v>13</v>
      </c>
      <c r="AV22" t="s">
        <v>13</v>
      </c>
      <c r="AW22" t="s">
        <v>13</v>
      </c>
      <c r="AX22" t="s">
        <v>13</v>
      </c>
      <c r="AY22" t="s">
        <v>13</v>
      </c>
    </row>
    <row r="23" spans="1:51" x14ac:dyDescent="0.25">
      <c r="B23" s="17">
        <v>1.9733796296296298E-2</v>
      </c>
      <c r="C23" s="4" t="s">
        <v>28</v>
      </c>
      <c r="D23" s="4"/>
      <c r="E23" s="15">
        <v>3.4722222222222222E-5</v>
      </c>
      <c r="F23" s="4"/>
      <c r="L23" s="17">
        <v>2.9548611111111109E-2</v>
      </c>
      <c r="M23" s="4"/>
      <c r="N23" s="4" t="s">
        <v>28</v>
      </c>
      <c r="O23" s="15">
        <v>2.6041666666666665E-3</v>
      </c>
      <c r="P23" s="4"/>
      <c r="V23" s="6"/>
      <c r="W23" s="17">
        <v>6.2268518518518522E-2</v>
      </c>
      <c r="X23" s="4" t="s">
        <v>28</v>
      </c>
      <c r="Y23" s="4"/>
      <c r="Z23" s="4" t="s">
        <v>32</v>
      </c>
      <c r="AA23" s="18">
        <v>1.1574074074074073E-5</v>
      </c>
      <c r="AB23" s="20"/>
      <c r="AH23" s="19"/>
      <c r="AI23" s="14">
        <v>2.9050925925925928E-2</v>
      </c>
      <c r="AJ23" s="20" t="s">
        <v>28</v>
      </c>
      <c r="AK23" s="20"/>
      <c r="AL23" s="20" t="s">
        <v>31</v>
      </c>
      <c r="AM23" s="15">
        <v>3.4722222222222222E-5</v>
      </c>
      <c r="AN23" s="4"/>
      <c r="AU23" t="s">
        <v>13</v>
      </c>
    </row>
    <row r="24" spans="1:51" ht="18.75" x14ac:dyDescent="0.3">
      <c r="B24" s="17">
        <v>2.525462962962963E-2</v>
      </c>
      <c r="C24" s="4"/>
      <c r="D24" s="4" t="s">
        <v>28</v>
      </c>
      <c r="E24" s="15">
        <v>2.6041666666666665E-3</v>
      </c>
      <c r="F24" s="4"/>
      <c r="L24" s="17">
        <v>6.851851851851852E-2</v>
      </c>
      <c r="M24" s="4" t="s">
        <v>28</v>
      </c>
      <c r="N24" s="4"/>
      <c r="O24" s="15">
        <v>4.6296296296296294E-5</v>
      </c>
      <c r="P24" s="4"/>
      <c r="V24" s="6"/>
      <c r="W24" s="17">
        <v>6.4120370370370369E-2</v>
      </c>
      <c r="X24" s="4" t="s">
        <v>28</v>
      </c>
      <c r="Y24" s="4"/>
      <c r="Z24" s="4" t="s">
        <v>32</v>
      </c>
      <c r="AA24" s="15">
        <v>3.4722222222222222E-5</v>
      </c>
      <c r="AB24" s="4"/>
      <c r="AC24" s="52" t="s">
        <v>36</v>
      </c>
      <c r="AD24" s="52"/>
      <c r="AE24" s="52"/>
      <c r="AH24" s="19"/>
      <c r="AI24" s="14">
        <v>5.7997685185185187E-2</v>
      </c>
      <c r="AJ24" s="20"/>
      <c r="AK24" s="20" t="s">
        <v>28</v>
      </c>
      <c r="AL24" s="21" t="s">
        <v>30</v>
      </c>
      <c r="AM24" s="15">
        <v>3.2523148148148151E-3</v>
      </c>
      <c r="AN24" s="15"/>
      <c r="AO24" s="52" t="s">
        <v>37</v>
      </c>
      <c r="AP24" s="52"/>
      <c r="AQ24" s="52"/>
    </row>
    <row r="25" spans="1:51" ht="15.75" x14ac:dyDescent="0.25">
      <c r="B25" s="17">
        <v>3.8831018518518515E-2</v>
      </c>
      <c r="C25" s="4"/>
      <c r="D25" s="4" t="s">
        <v>28</v>
      </c>
      <c r="E25" s="15">
        <v>2.6041666666666665E-3</v>
      </c>
      <c r="G25" t="s">
        <v>13</v>
      </c>
      <c r="L25" s="17">
        <v>6.9699074074074066E-2</v>
      </c>
      <c r="M25" s="4" t="s">
        <v>28</v>
      </c>
      <c r="N25" s="4"/>
      <c r="O25" s="15">
        <v>1.1574074074074073E-5</v>
      </c>
      <c r="P25" s="4"/>
      <c r="Q25" t="s">
        <v>13</v>
      </c>
      <c r="V25" s="6"/>
      <c r="W25" s="17">
        <v>6.6481481481481489E-2</v>
      </c>
      <c r="X25" s="4"/>
      <c r="Y25" s="4" t="s">
        <v>28</v>
      </c>
      <c r="Z25" s="21" t="s">
        <v>32</v>
      </c>
      <c r="AA25" s="15">
        <v>1.6550925925925926E-3</v>
      </c>
      <c r="AB25" s="4">
        <v>0</v>
      </c>
      <c r="AC25" s="10" t="s">
        <v>16</v>
      </c>
      <c r="AD25" s="10" t="s">
        <v>22</v>
      </c>
      <c r="AE25" s="10" t="s">
        <v>23</v>
      </c>
      <c r="AH25" s="19"/>
      <c r="AI25" s="14">
        <v>6.2604166666666669E-2</v>
      </c>
      <c r="AJ25" s="20"/>
      <c r="AK25" s="20" t="s">
        <v>28</v>
      </c>
      <c r="AL25" s="21" t="s">
        <v>30</v>
      </c>
      <c r="AM25" s="15">
        <v>5.0000000000000001E-3</v>
      </c>
      <c r="AN25" s="15"/>
      <c r="AO25" s="10" t="s">
        <v>16</v>
      </c>
      <c r="AP25" s="10" t="s">
        <v>22</v>
      </c>
      <c r="AQ25" s="10" t="s">
        <v>23</v>
      </c>
    </row>
    <row r="26" spans="1:51" x14ac:dyDescent="0.25">
      <c r="B26" s="17">
        <v>6.0358796296296292E-2</v>
      </c>
      <c r="C26" s="4" t="s">
        <v>28</v>
      </c>
      <c r="D26" s="4"/>
      <c r="E26" s="15">
        <v>8.1018518518518516E-5</v>
      </c>
      <c r="F26" s="4"/>
      <c r="G26" s="25" t="s">
        <v>13</v>
      </c>
      <c r="L26" s="17">
        <v>8.6817129629629633E-2</v>
      </c>
      <c r="M26" s="4" t="s">
        <v>28</v>
      </c>
      <c r="N26" s="4"/>
      <c r="O26" s="15">
        <v>2.3148148148148147E-5</v>
      </c>
      <c r="P26" s="4"/>
      <c r="Q26" s="25" t="s">
        <v>13</v>
      </c>
      <c r="V26" s="6"/>
      <c r="W26" s="17">
        <v>7.1111111111111111E-2</v>
      </c>
      <c r="X26" s="4"/>
      <c r="Y26" s="4" t="s">
        <v>28</v>
      </c>
      <c r="Z26" s="21" t="s">
        <v>29</v>
      </c>
      <c r="AA26" s="15">
        <v>5.0231481481481481E-3</v>
      </c>
      <c r="AB26" s="4">
        <v>1</v>
      </c>
      <c r="AC26" s="16">
        <v>1</v>
      </c>
      <c r="AD26" s="26">
        <v>2</v>
      </c>
      <c r="AE26" s="26">
        <v>0</v>
      </c>
      <c r="AH26" s="19"/>
      <c r="AI26" s="14">
        <v>7.1469907407407399E-2</v>
      </c>
      <c r="AJ26" s="20" t="s">
        <v>28</v>
      </c>
      <c r="AK26" s="20"/>
      <c r="AL26" s="20" t="s">
        <v>31</v>
      </c>
      <c r="AM26" s="18">
        <v>1.1574074074074073E-5</v>
      </c>
      <c r="AN26" s="4"/>
      <c r="AO26" s="16">
        <v>1</v>
      </c>
      <c r="AP26" s="26">
        <v>3</v>
      </c>
      <c r="AQ26" s="26">
        <v>1</v>
      </c>
    </row>
    <row r="27" spans="1:51" x14ac:dyDescent="0.25">
      <c r="B27" s="17">
        <v>7.5381944444444446E-2</v>
      </c>
      <c r="C27" s="4"/>
      <c r="D27" s="4" t="s">
        <v>28</v>
      </c>
      <c r="E27" s="15">
        <v>3.483796296296296E-3</v>
      </c>
      <c r="F27" s="4"/>
      <c r="L27" s="17">
        <v>9.5648148148148149E-2</v>
      </c>
      <c r="M27" s="4"/>
      <c r="N27" s="4" t="s">
        <v>28</v>
      </c>
      <c r="O27" s="15">
        <v>3.483796296296296E-3</v>
      </c>
      <c r="P27" s="4"/>
      <c r="V27" s="6"/>
      <c r="W27" s="17">
        <v>0.11278935185185185</v>
      </c>
      <c r="X27" s="4" t="s">
        <v>28</v>
      </c>
      <c r="Y27" s="4"/>
      <c r="Z27" s="4" t="s">
        <v>29</v>
      </c>
      <c r="AA27" s="15">
        <v>4.6296296296296294E-5</v>
      </c>
      <c r="AB27" s="4"/>
      <c r="AC27" s="16">
        <v>2</v>
      </c>
      <c r="AD27" s="26">
        <v>3</v>
      </c>
      <c r="AE27" s="26">
        <v>1</v>
      </c>
      <c r="AH27" s="19"/>
      <c r="AI27" s="14">
        <v>7.5717592592592586E-2</v>
      </c>
      <c r="AJ27" s="20" t="s">
        <v>28</v>
      </c>
      <c r="AK27" s="20"/>
      <c r="AL27" s="20" t="s">
        <v>31</v>
      </c>
      <c r="AM27" s="18">
        <v>1.1574074074074073E-5</v>
      </c>
      <c r="AN27" s="4"/>
      <c r="AO27" s="16">
        <v>2</v>
      </c>
      <c r="AP27" s="26">
        <v>3</v>
      </c>
      <c r="AQ27" s="26">
        <v>1</v>
      </c>
    </row>
    <row r="28" spans="1:51" x14ac:dyDescent="0.25">
      <c r="B28" s="17">
        <v>8.4062499999999998E-2</v>
      </c>
      <c r="C28" s="4"/>
      <c r="D28" s="4" t="s">
        <v>28</v>
      </c>
      <c r="E28" s="15">
        <v>2.8009259259259259E-3</v>
      </c>
      <c r="F28" s="4"/>
      <c r="I28" s="4"/>
      <c r="L28" s="17">
        <v>0.10902777777777778</v>
      </c>
      <c r="M28" s="4"/>
      <c r="N28" s="4" t="s">
        <v>28</v>
      </c>
      <c r="O28" s="15">
        <v>1.4120370370370369E-3</v>
      </c>
      <c r="P28" s="4"/>
      <c r="V28" s="6"/>
      <c r="W28" s="17">
        <v>0.12918981481481481</v>
      </c>
      <c r="X28" s="4" t="s">
        <v>28</v>
      </c>
      <c r="Y28" s="4"/>
      <c r="Z28" s="4" t="s">
        <v>29</v>
      </c>
      <c r="AA28" s="15">
        <v>1.1574074074074073E-5</v>
      </c>
      <c r="AB28" s="4"/>
      <c r="AC28" s="16">
        <v>3</v>
      </c>
      <c r="AD28" s="26">
        <v>2</v>
      </c>
      <c r="AE28" s="26">
        <v>0</v>
      </c>
      <c r="AH28" s="19"/>
      <c r="AI28" s="14">
        <v>9.1909722222222226E-2</v>
      </c>
      <c r="AJ28" s="20" t="s">
        <v>28</v>
      </c>
      <c r="AK28" s="20"/>
      <c r="AL28" s="20" t="s">
        <v>30</v>
      </c>
      <c r="AM28" s="18">
        <v>1.1574074074074073E-5</v>
      </c>
      <c r="AN28" s="4"/>
      <c r="AO28" s="16">
        <v>3</v>
      </c>
      <c r="AP28" s="26">
        <v>1</v>
      </c>
      <c r="AQ28" s="26">
        <v>0</v>
      </c>
    </row>
    <row r="29" spans="1:51" x14ac:dyDescent="0.25">
      <c r="B29" s="17">
        <v>9.0219907407407415E-2</v>
      </c>
      <c r="C29" s="4" t="s">
        <v>28</v>
      </c>
      <c r="D29" s="4"/>
      <c r="E29" s="15">
        <v>4.6296296296296294E-5</v>
      </c>
      <c r="F29" s="4"/>
      <c r="I29" s="4"/>
      <c r="L29" s="17">
        <v>0.11190972222222222</v>
      </c>
      <c r="M29" s="4"/>
      <c r="N29" s="4" t="s">
        <v>28</v>
      </c>
      <c r="O29" s="15">
        <v>1.3888888888888889E-3</v>
      </c>
      <c r="P29" s="4"/>
      <c r="V29" s="6"/>
      <c r="W29" s="17">
        <v>0.13749999999999998</v>
      </c>
      <c r="X29" s="4"/>
      <c r="Y29" s="4" t="s">
        <v>28</v>
      </c>
      <c r="Z29" s="21" t="s">
        <v>29</v>
      </c>
      <c r="AA29" s="15">
        <v>4.4328703703703709E-3</v>
      </c>
      <c r="AB29" s="4">
        <v>1</v>
      </c>
      <c r="AC29" s="16">
        <v>4</v>
      </c>
      <c r="AD29" s="26">
        <v>1</v>
      </c>
      <c r="AE29" s="26">
        <v>2</v>
      </c>
      <c r="AH29" s="19"/>
      <c r="AI29" s="14">
        <v>9.7037037037037033E-2</v>
      </c>
      <c r="AJ29" s="20"/>
      <c r="AK29" s="20" t="s">
        <v>28</v>
      </c>
      <c r="AL29" s="21" t="s">
        <v>30</v>
      </c>
      <c r="AM29" s="15">
        <v>4.3287037037037035E-3</v>
      </c>
      <c r="AN29" s="15"/>
      <c r="AO29" s="16">
        <v>4</v>
      </c>
      <c r="AP29" s="26">
        <v>4</v>
      </c>
      <c r="AQ29" s="26">
        <v>1</v>
      </c>
    </row>
    <row r="30" spans="1:51" x14ac:dyDescent="0.25">
      <c r="B30" s="17">
        <v>9.4699074074074074E-2</v>
      </c>
      <c r="C30" s="4"/>
      <c r="D30" s="4" t="s">
        <v>28</v>
      </c>
      <c r="E30" s="15">
        <v>2.7314814814814819E-3</v>
      </c>
      <c r="F30" s="4"/>
      <c r="I30" s="4"/>
      <c r="L30" s="17">
        <v>0.14457175925925927</v>
      </c>
      <c r="M30" s="4" t="s">
        <v>28</v>
      </c>
      <c r="N30" s="4"/>
      <c r="O30" s="15">
        <v>2.3148148148148147E-5</v>
      </c>
      <c r="P30" s="4"/>
      <c r="V30" s="6"/>
      <c r="W30" s="17">
        <v>0.13942129629629629</v>
      </c>
      <c r="X30" s="4" t="s">
        <v>28</v>
      </c>
      <c r="Y30" s="4"/>
      <c r="Z30" s="4" t="s">
        <v>29</v>
      </c>
      <c r="AA30" s="15">
        <v>2.3148148148148147E-5</v>
      </c>
      <c r="AB30" s="4"/>
      <c r="AC30" s="16">
        <v>5</v>
      </c>
      <c r="AD30" s="26">
        <v>2</v>
      </c>
      <c r="AE30" s="26">
        <v>2</v>
      </c>
      <c r="AH30" s="19"/>
      <c r="AI30" s="14">
        <v>0.10401620370370369</v>
      </c>
      <c r="AJ30" s="20"/>
      <c r="AK30" s="20" t="s">
        <v>28</v>
      </c>
      <c r="AL30" s="21" t="s">
        <v>30</v>
      </c>
      <c r="AM30" s="15">
        <v>4.9305555555555552E-3</v>
      </c>
      <c r="AN30" s="15"/>
      <c r="AO30" s="16">
        <v>5</v>
      </c>
      <c r="AP30" s="26">
        <v>3</v>
      </c>
      <c r="AQ30" s="26">
        <v>0</v>
      </c>
    </row>
    <row r="31" spans="1:51" x14ac:dyDescent="0.25">
      <c r="B31" s="17">
        <v>0.11041666666666666</v>
      </c>
      <c r="D31" s="4" t="s">
        <v>28</v>
      </c>
      <c r="E31" s="15">
        <v>3.425925925925926E-3</v>
      </c>
      <c r="F31" s="4"/>
      <c r="I31" s="4"/>
      <c r="L31" s="17">
        <v>0.14726851851851852</v>
      </c>
      <c r="M31" s="4" t="s">
        <v>28</v>
      </c>
      <c r="N31" s="4"/>
      <c r="O31" s="15">
        <v>3.4722222222222222E-5</v>
      </c>
      <c r="P31" s="4"/>
      <c r="V31" s="6"/>
      <c r="W31" s="17">
        <v>0.14755787037037038</v>
      </c>
      <c r="X31" s="4" t="s">
        <v>28</v>
      </c>
      <c r="Y31" s="4"/>
      <c r="Z31" s="4" t="s">
        <v>32</v>
      </c>
      <c r="AA31" s="15">
        <v>1.1574074074074073E-5</v>
      </c>
      <c r="AB31" s="4"/>
      <c r="AC31" s="16">
        <v>6</v>
      </c>
      <c r="AD31" s="26">
        <v>2</v>
      </c>
      <c r="AE31" s="26">
        <v>0</v>
      </c>
      <c r="AH31" s="19"/>
      <c r="AI31" s="14">
        <v>0.10902777777777778</v>
      </c>
      <c r="AJ31" s="20"/>
      <c r="AK31" s="20" t="s">
        <v>28</v>
      </c>
      <c r="AL31" s="21" t="s">
        <v>31</v>
      </c>
      <c r="AM31" s="15">
        <v>1.3657407407407409E-3</v>
      </c>
      <c r="AN31" s="15"/>
      <c r="AO31" s="16">
        <v>6</v>
      </c>
      <c r="AP31" s="26">
        <v>3</v>
      </c>
      <c r="AQ31" s="26">
        <v>2</v>
      </c>
    </row>
    <row r="32" spans="1:51" x14ac:dyDescent="0.25">
      <c r="A32">
        <v>3</v>
      </c>
      <c r="B32" s="17">
        <v>2.7083333333333334E-2</v>
      </c>
      <c r="C32" s="4"/>
      <c r="D32" s="4" t="s">
        <v>28</v>
      </c>
      <c r="E32" s="15">
        <v>2.2222222222222222E-3</v>
      </c>
      <c r="F32" s="4"/>
      <c r="I32" s="4"/>
      <c r="K32">
        <v>3</v>
      </c>
      <c r="L32" s="17">
        <v>1.3680555555555555E-2</v>
      </c>
      <c r="M32" s="4" t="s">
        <v>28</v>
      </c>
      <c r="N32" s="4"/>
      <c r="O32" s="15">
        <v>3.4722222222222222E-5</v>
      </c>
      <c r="P32" s="4"/>
      <c r="S32" s="16">
        <v>2</v>
      </c>
      <c r="V32" s="6">
        <v>3</v>
      </c>
      <c r="W32" s="17">
        <v>2.3333333333333334E-2</v>
      </c>
      <c r="X32" s="4" t="s">
        <v>28</v>
      </c>
      <c r="Y32" s="4"/>
      <c r="Z32" s="4" t="s">
        <v>29</v>
      </c>
      <c r="AA32" s="15">
        <v>2.3148148148148147E-5</v>
      </c>
      <c r="AB32" s="4"/>
      <c r="AC32" s="16">
        <v>7</v>
      </c>
      <c r="AD32" s="26">
        <v>1</v>
      </c>
      <c r="AE32" s="26">
        <v>1</v>
      </c>
      <c r="AH32" s="19">
        <v>3</v>
      </c>
      <c r="AI32" s="14">
        <v>1.1574074074074073E-3</v>
      </c>
      <c r="AJ32" s="20" t="s">
        <v>28</v>
      </c>
      <c r="AK32" s="20"/>
      <c r="AL32" s="20" t="s">
        <v>30</v>
      </c>
      <c r="AM32" s="15">
        <v>2.3148148148148147E-5</v>
      </c>
      <c r="AN32" s="4"/>
      <c r="AO32" s="16">
        <v>7</v>
      </c>
      <c r="AP32" s="26">
        <v>3</v>
      </c>
      <c r="AQ32" s="26">
        <v>1</v>
      </c>
    </row>
    <row r="33" spans="1:44" x14ac:dyDescent="0.25">
      <c r="B33" s="17">
        <v>3.8217592592592588E-2</v>
      </c>
      <c r="C33" s="4"/>
      <c r="D33" s="4" t="s">
        <v>28</v>
      </c>
      <c r="E33" s="15">
        <v>4.2939814814814811E-3</v>
      </c>
      <c r="F33" s="4"/>
      <c r="I33" s="4"/>
      <c r="L33" s="17">
        <v>1.5972222222222224E-2</v>
      </c>
      <c r="M33" s="4" t="s">
        <v>28</v>
      </c>
      <c r="N33" s="4"/>
      <c r="O33" s="15">
        <v>3.4722222222222222E-5</v>
      </c>
      <c r="P33" s="4"/>
      <c r="S33" s="16">
        <v>5</v>
      </c>
      <c r="V33" s="6"/>
      <c r="W33" s="17">
        <v>3.9490740740740743E-2</v>
      </c>
      <c r="X33" s="4" t="s">
        <v>28</v>
      </c>
      <c r="Y33" s="4"/>
      <c r="Z33" s="4" t="s">
        <v>29</v>
      </c>
      <c r="AA33" s="18">
        <v>1.1574074074074073E-5</v>
      </c>
      <c r="AB33" s="20"/>
      <c r="AC33" s="16">
        <v>8</v>
      </c>
      <c r="AD33" s="26">
        <v>3</v>
      </c>
      <c r="AE33" s="26">
        <v>0</v>
      </c>
      <c r="AH33" s="19"/>
      <c r="AI33" s="14">
        <v>2.8009259259259259E-3</v>
      </c>
      <c r="AJ33" s="20"/>
      <c r="AK33" s="20" t="s">
        <v>28</v>
      </c>
      <c r="AL33" s="21" t="s">
        <v>30</v>
      </c>
      <c r="AM33" s="15">
        <v>5.3240740740740748E-3</v>
      </c>
      <c r="AN33" s="15"/>
      <c r="AO33" s="16">
        <v>8</v>
      </c>
      <c r="AP33" s="26">
        <v>2</v>
      </c>
      <c r="AQ33" s="26">
        <v>3</v>
      </c>
    </row>
    <row r="34" spans="1:44" x14ac:dyDescent="0.25">
      <c r="B34" s="17">
        <v>5.7893518518518518E-2</v>
      </c>
      <c r="C34" s="4" t="s">
        <v>28</v>
      </c>
      <c r="D34" s="4"/>
      <c r="E34" s="15">
        <v>2.3148148148148147E-5</v>
      </c>
      <c r="F34" s="4"/>
      <c r="I34" s="4"/>
      <c r="L34" s="17">
        <v>3.9004629629629632E-2</v>
      </c>
      <c r="M34" s="4" t="s">
        <v>28</v>
      </c>
      <c r="N34" s="4"/>
      <c r="O34" s="15">
        <v>2.3148148148148147E-5</v>
      </c>
      <c r="P34" s="4"/>
      <c r="S34" s="16">
        <v>3</v>
      </c>
      <c r="V34" s="6"/>
      <c r="W34" s="17">
        <v>4.7546296296296302E-2</v>
      </c>
      <c r="X34" s="4" t="s">
        <v>28</v>
      </c>
      <c r="Y34" s="4"/>
      <c r="Z34" s="4" t="s">
        <v>32</v>
      </c>
      <c r="AA34" s="18">
        <v>1.1574074074074073E-5</v>
      </c>
      <c r="AB34" s="20"/>
      <c r="AC34" s="16">
        <v>9</v>
      </c>
      <c r="AD34" s="26">
        <v>1</v>
      </c>
      <c r="AE34" s="26">
        <v>2</v>
      </c>
      <c r="AH34" s="19"/>
      <c r="AI34" s="14">
        <v>1.4409722222222221E-2</v>
      </c>
      <c r="AJ34" s="20"/>
      <c r="AK34" s="20" t="s">
        <v>28</v>
      </c>
      <c r="AL34" s="21" t="s">
        <v>30</v>
      </c>
      <c r="AM34" s="15">
        <v>3.9930555555555561E-3</v>
      </c>
      <c r="AN34" s="15"/>
      <c r="AO34" s="16">
        <v>9</v>
      </c>
      <c r="AP34" s="26">
        <v>3</v>
      </c>
      <c r="AQ34" s="26">
        <v>0</v>
      </c>
    </row>
    <row r="35" spans="1:44" x14ac:dyDescent="0.25">
      <c r="B35" s="17">
        <v>5.858796296296296E-2</v>
      </c>
      <c r="C35" s="4" t="s">
        <v>28</v>
      </c>
      <c r="D35" s="4"/>
      <c r="E35" s="15">
        <v>3.4722222222222222E-5</v>
      </c>
      <c r="F35" s="4"/>
      <c r="I35" s="4"/>
      <c r="L35" s="17">
        <v>5.5717592592592596E-2</v>
      </c>
      <c r="M35" s="4"/>
      <c r="N35" s="4" t="s">
        <v>28</v>
      </c>
      <c r="O35" s="15">
        <v>2.6041666666666665E-3</v>
      </c>
      <c r="P35" s="4"/>
      <c r="S35" s="16">
        <v>2</v>
      </c>
      <c r="V35" s="6"/>
      <c r="W35" s="17">
        <v>6.9351851851851845E-2</v>
      </c>
      <c r="X35" s="4"/>
      <c r="Y35" s="4" t="s">
        <v>28</v>
      </c>
      <c r="Z35" s="21" t="s">
        <v>29</v>
      </c>
      <c r="AA35" s="15">
        <v>6.4120370370370364E-3</v>
      </c>
      <c r="AB35" s="4">
        <v>1</v>
      </c>
      <c r="AC35" s="16">
        <v>10</v>
      </c>
      <c r="AD35" s="26">
        <v>3</v>
      </c>
      <c r="AE35" s="26">
        <v>1</v>
      </c>
      <c r="AF35" t="s">
        <v>13</v>
      </c>
      <c r="AG35" t="s">
        <v>13</v>
      </c>
      <c r="AH35" s="19"/>
      <c r="AI35" s="14">
        <v>1.9120370370370371E-2</v>
      </c>
      <c r="AJ35" s="20" t="s">
        <v>28</v>
      </c>
      <c r="AK35" s="20"/>
      <c r="AL35" s="20" t="s">
        <v>30</v>
      </c>
      <c r="AM35" s="18">
        <v>1.1574074074074073E-5</v>
      </c>
      <c r="AN35" s="4"/>
      <c r="AO35" s="16">
        <v>10</v>
      </c>
      <c r="AP35" s="26">
        <v>5</v>
      </c>
      <c r="AQ35" s="26">
        <v>1</v>
      </c>
    </row>
    <row r="36" spans="1:44" x14ac:dyDescent="0.25">
      <c r="B36" s="17">
        <v>6.0428240740740741E-2</v>
      </c>
      <c r="C36" s="4" t="s">
        <v>28</v>
      </c>
      <c r="D36" s="4"/>
      <c r="E36" s="15">
        <v>3.4722222222222222E-5</v>
      </c>
      <c r="F36" s="4"/>
      <c r="I36" s="4"/>
      <c r="L36" s="17">
        <v>5.9317129629629629E-2</v>
      </c>
      <c r="M36" s="4"/>
      <c r="N36" s="4" t="s">
        <v>28</v>
      </c>
      <c r="O36" s="15">
        <v>2.0023148148148148E-3</v>
      </c>
      <c r="P36" s="4"/>
      <c r="S36" s="16">
        <v>4</v>
      </c>
      <c r="V36" s="6"/>
      <c r="W36" s="17">
        <v>7.3587962962962966E-2</v>
      </c>
      <c r="X36" s="4" t="s">
        <v>28</v>
      </c>
      <c r="Y36" s="4"/>
      <c r="Z36" s="4" t="s">
        <v>29</v>
      </c>
      <c r="AA36" s="18">
        <v>1.1574074074074073E-5</v>
      </c>
      <c r="AB36" s="20"/>
      <c r="AC36" s="22" t="s">
        <v>38</v>
      </c>
      <c r="AD36" s="26">
        <f>SUM(AD26:AD35)</f>
        <v>20</v>
      </c>
      <c r="AE36" s="26">
        <f>SUM(AE26:AE35)</f>
        <v>9</v>
      </c>
      <c r="AF36" s="27">
        <f>AE36/(AD36+AE36)</f>
        <v>0.31034482758620691</v>
      </c>
      <c r="AG36" s="28">
        <f>AE36/100</f>
        <v>0.09</v>
      </c>
      <c r="AH36" s="19"/>
      <c r="AI36" s="14">
        <v>2.0648148148148148E-2</v>
      </c>
      <c r="AJ36" s="20"/>
      <c r="AK36" s="20" t="s">
        <v>28</v>
      </c>
      <c r="AL36" s="21" t="s">
        <v>30</v>
      </c>
      <c r="AM36" s="15">
        <v>5.5787037037037038E-3</v>
      </c>
      <c r="AN36" s="15"/>
      <c r="AO36" s="22" t="s">
        <v>38</v>
      </c>
      <c r="AP36" s="26">
        <f>SUM(AP26:AP35)</f>
        <v>30</v>
      </c>
      <c r="AQ36" s="26">
        <f>SUM(AQ26:AQ35)</f>
        <v>10</v>
      </c>
      <c r="AR36" s="27">
        <f>AQ36/(AP36+AQ36)</f>
        <v>0.25</v>
      </c>
    </row>
    <row r="37" spans="1:44" x14ac:dyDescent="0.25">
      <c r="B37" s="17">
        <v>7.633101851851852E-2</v>
      </c>
      <c r="C37" s="4"/>
      <c r="D37" s="4" t="s">
        <v>28</v>
      </c>
      <c r="E37" s="15">
        <v>2.0717592592592593E-3</v>
      </c>
      <c r="F37" s="4"/>
      <c r="I37" s="4"/>
      <c r="L37" s="17">
        <v>6.4143518518518516E-2</v>
      </c>
      <c r="M37" s="4"/>
      <c r="N37" s="4" t="s">
        <v>28</v>
      </c>
      <c r="O37" s="15">
        <v>2.0717592592592593E-3</v>
      </c>
      <c r="P37" s="4"/>
      <c r="S37" s="16">
        <v>2</v>
      </c>
      <c r="V37" s="6"/>
      <c r="W37" s="17">
        <v>8.475694444444444E-2</v>
      </c>
      <c r="X37" s="4" t="s">
        <v>28</v>
      </c>
      <c r="Y37" s="4"/>
      <c r="Z37" s="4" t="s">
        <v>29</v>
      </c>
      <c r="AA37" s="18">
        <v>1.1574074074074073E-5</v>
      </c>
      <c r="AB37" s="20"/>
      <c r="AH37" s="19"/>
      <c r="AI37" s="14">
        <v>2.7118055555555552E-2</v>
      </c>
      <c r="AJ37" s="20" t="s">
        <v>28</v>
      </c>
      <c r="AK37" s="20"/>
      <c r="AL37" s="20" t="s">
        <v>31</v>
      </c>
      <c r="AM37" s="18">
        <v>1.1574074074074073E-5</v>
      </c>
      <c r="AN37" s="4"/>
    </row>
    <row r="38" spans="1:44" x14ac:dyDescent="0.25">
      <c r="B38" s="17">
        <v>7.885416666666667E-2</v>
      </c>
      <c r="C38" s="4" t="s">
        <v>28</v>
      </c>
      <c r="D38" s="4"/>
      <c r="E38" s="15">
        <v>3.4722222222222222E-5</v>
      </c>
      <c r="F38" s="4"/>
      <c r="L38" s="17">
        <v>8.549768518518519E-2</v>
      </c>
      <c r="M38" s="4" t="s">
        <v>28</v>
      </c>
      <c r="N38" s="4"/>
      <c r="O38" s="15">
        <v>3.4722222222222222E-5</v>
      </c>
      <c r="P38" s="4"/>
      <c r="S38" s="16">
        <v>4</v>
      </c>
      <c r="V38" s="6"/>
      <c r="W38" s="17">
        <v>8.9583333333333334E-2</v>
      </c>
      <c r="X38" s="4"/>
      <c r="Y38" s="4" t="s">
        <v>28</v>
      </c>
      <c r="Z38" s="21" t="s">
        <v>29</v>
      </c>
      <c r="AA38" s="15">
        <v>4.3287037037037035E-3</v>
      </c>
      <c r="AB38" s="4">
        <v>1</v>
      </c>
      <c r="AH38" s="19"/>
      <c r="AI38" s="14">
        <v>3.1585648148148147E-2</v>
      </c>
      <c r="AJ38" s="20" t="s">
        <v>28</v>
      </c>
      <c r="AK38" s="20"/>
      <c r="AL38" s="20" t="s">
        <v>30</v>
      </c>
      <c r="AM38" s="15">
        <v>3.4722222222222222E-5</v>
      </c>
      <c r="AN38" s="4"/>
    </row>
    <row r="39" spans="1:44" ht="18.75" x14ac:dyDescent="0.3">
      <c r="B39" s="17">
        <v>8.4039351851851851E-2</v>
      </c>
      <c r="C39" s="4"/>
      <c r="D39" s="4" t="s">
        <v>28</v>
      </c>
      <c r="E39" s="15">
        <v>2.4537037037037036E-3</v>
      </c>
      <c r="F39" s="4"/>
      <c r="L39" s="17">
        <v>9.4293981481481479E-2</v>
      </c>
      <c r="M39" s="4" t="s">
        <v>28</v>
      </c>
      <c r="N39" s="4"/>
      <c r="O39" s="18">
        <v>2.3148148148148147E-5</v>
      </c>
      <c r="P39" s="4"/>
      <c r="S39" s="16">
        <v>5</v>
      </c>
      <c r="V39" s="6"/>
      <c r="W39" s="17">
        <v>9.447916666666667E-2</v>
      </c>
      <c r="X39" s="4"/>
      <c r="Y39" s="4" t="s">
        <v>28</v>
      </c>
      <c r="Z39" s="21" t="s">
        <v>29</v>
      </c>
      <c r="AA39" s="15">
        <v>4.5601851851851853E-3</v>
      </c>
      <c r="AB39" s="4">
        <v>1</v>
      </c>
      <c r="AC39" s="52" t="s">
        <v>39</v>
      </c>
      <c r="AD39" s="52"/>
      <c r="AE39" s="52"/>
      <c r="AH39" s="19"/>
      <c r="AI39" s="14">
        <v>3.2048611111111111E-2</v>
      </c>
      <c r="AJ39" s="20"/>
      <c r="AK39" s="20" t="s">
        <v>28</v>
      </c>
      <c r="AL39" s="21" t="s">
        <v>30</v>
      </c>
      <c r="AM39" s="15">
        <v>1.0486111111111111E-2</v>
      </c>
      <c r="AN39" s="15"/>
      <c r="AO39" s="52" t="s">
        <v>40</v>
      </c>
      <c r="AP39" s="52"/>
      <c r="AQ39" s="52"/>
    </row>
    <row r="40" spans="1:44" ht="15.75" x14ac:dyDescent="0.25">
      <c r="B40" s="17">
        <v>8.8136574074074062E-2</v>
      </c>
      <c r="C40" s="4"/>
      <c r="D40" s="4" t="s">
        <v>28</v>
      </c>
      <c r="E40" s="15">
        <v>3.4027777777777784E-3</v>
      </c>
      <c r="F40" s="4"/>
      <c r="L40" s="17">
        <v>9.4432870370370361E-2</v>
      </c>
      <c r="M40" s="4" t="s">
        <v>28</v>
      </c>
      <c r="N40" s="4"/>
      <c r="O40" s="18">
        <v>2.3148148148148147E-5</v>
      </c>
      <c r="P40" s="4"/>
      <c r="S40" s="16">
        <v>4</v>
      </c>
      <c r="V40" s="6"/>
      <c r="W40" s="17">
        <v>9.8055555555555562E-2</v>
      </c>
      <c r="X40" s="4" t="s">
        <v>28</v>
      </c>
      <c r="Y40" s="4"/>
      <c r="Z40" s="4" t="s">
        <v>32</v>
      </c>
      <c r="AA40" s="15">
        <v>4.6296296296296294E-5</v>
      </c>
      <c r="AB40" s="4"/>
      <c r="AC40" s="10" t="s">
        <v>16</v>
      </c>
      <c r="AD40" s="10" t="s">
        <v>22</v>
      </c>
      <c r="AE40" s="10" t="s">
        <v>23</v>
      </c>
      <c r="AH40" s="19"/>
      <c r="AI40" s="14">
        <v>4.3773148148148144E-2</v>
      </c>
      <c r="AJ40" s="20" t="s">
        <v>28</v>
      </c>
      <c r="AK40" s="20"/>
      <c r="AL40" s="20" t="s">
        <v>30</v>
      </c>
      <c r="AM40" s="15">
        <v>3.4722222222222222E-5</v>
      </c>
      <c r="AN40" s="4"/>
      <c r="AO40" s="10" t="s">
        <v>16</v>
      </c>
      <c r="AP40" s="10" t="s">
        <v>22</v>
      </c>
      <c r="AQ40" s="10" t="s">
        <v>23</v>
      </c>
    </row>
    <row r="41" spans="1:44" x14ac:dyDescent="0.25">
      <c r="B41" s="17">
        <v>9.6527777777777768E-2</v>
      </c>
      <c r="C41" s="4" t="s">
        <v>28</v>
      </c>
      <c r="D41" s="4"/>
      <c r="E41" s="15">
        <v>3.4722222222222222E-5</v>
      </c>
      <c r="F41" s="4"/>
      <c r="L41" s="17">
        <v>0.10394675925925927</v>
      </c>
      <c r="M41" s="4" t="s">
        <v>28</v>
      </c>
      <c r="N41" s="4"/>
      <c r="O41" s="15">
        <v>3.4722222222222222E-5</v>
      </c>
      <c r="P41" s="4"/>
      <c r="S41" s="16">
        <v>3</v>
      </c>
      <c r="V41" s="6"/>
      <c r="W41" s="17">
        <v>9.8564814814814813E-2</v>
      </c>
      <c r="X41" s="4" t="s">
        <v>28</v>
      </c>
      <c r="Y41" s="4"/>
      <c r="Z41" s="4" t="s">
        <v>29</v>
      </c>
      <c r="AA41" s="15">
        <v>3.4722222222222222E-5</v>
      </c>
      <c r="AB41" s="4"/>
      <c r="AC41" s="16">
        <v>1</v>
      </c>
      <c r="AD41" s="26">
        <v>5</v>
      </c>
      <c r="AE41" s="26">
        <v>3</v>
      </c>
      <c r="AH41" s="19"/>
      <c r="AI41" s="14">
        <v>5.2118055555555563E-2</v>
      </c>
      <c r="AJ41" s="20" t="s">
        <v>28</v>
      </c>
      <c r="AK41" s="20"/>
      <c r="AL41" s="20" t="s">
        <v>30</v>
      </c>
      <c r="AM41" s="15">
        <v>1.1574074074074073E-5</v>
      </c>
      <c r="AN41" s="4"/>
      <c r="AO41" s="16">
        <v>1</v>
      </c>
      <c r="AP41" s="26">
        <v>2</v>
      </c>
      <c r="AQ41" s="26">
        <v>4</v>
      </c>
    </row>
    <row r="42" spans="1:44" x14ac:dyDescent="0.25">
      <c r="A42">
        <v>4</v>
      </c>
      <c r="B42" s="17">
        <v>1.3888888888888888E-2</v>
      </c>
      <c r="C42" s="4" t="s">
        <v>28</v>
      </c>
      <c r="D42" s="4"/>
      <c r="E42" s="15">
        <v>4.6296296296296294E-5</v>
      </c>
      <c r="F42" s="4"/>
      <c r="K42">
        <v>4</v>
      </c>
      <c r="L42" s="17">
        <v>5.5555555555555558E-3</v>
      </c>
      <c r="M42" s="4" t="s">
        <v>28</v>
      </c>
      <c r="N42" s="4"/>
      <c r="O42" s="18">
        <v>2.3148148148148147E-5</v>
      </c>
      <c r="P42" s="4"/>
      <c r="R42" s="29" t="s">
        <v>41</v>
      </c>
      <c r="S42" s="29">
        <f>AVERAGE(S32:S41)</f>
        <v>3.4</v>
      </c>
      <c r="V42" s="6">
        <v>4</v>
      </c>
      <c r="W42" s="17">
        <v>4.3749999999999995E-3</v>
      </c>
      <c r="X42" s="4" t="s">
        <v>28</v>
      </c>
      <c r="Y42" s="4"/>
      <c r="Z42" s="4" t="s">
        <v>29</v>
      </c>
      <c r="AA42" s="18">
        <v>1.1574074074074073E-5</v>
      </c>
      <c r="AB42" s="4"/>
      <c r="AC42" s="16">
        <v>2</v>
      </c>
      <c r="AD42" s="26">
        <v>3</v>
      </c>
      <c r="AE42" s="26">
        <v>3</v>
      </c>
      <c r="AH42" s="19">
        <v>4</v>
      </c>
      <c r="AI42" s="14">
        <v>0.01</v>
      </c>
      <c r="AJ42" s="20"/>
      <c r="AK42" s="20" t="s">
        <v>28</v>
      </c>
      <c r="AL42" s="21" t="s">
        <v>31</v>
      </c>
      <c r="AM42" s="15">
        <v>2.9166666666666668E-3</v>
      </c>
      <c r="AN42" s="15"/>
      <c r="AO42" s="16">
        <v>2</v>
      </c>
      <c r="AP42" s="26">
        <v>1</v>
      </c>
      <c r="AQ42" s="26">
        <v>5</v>
      </c>
    </row>
    <row r="43" spans="1:44" x14ac:dyDescent="0.25">
      <c r="B43" s="17">
        <v>1.8692129629629631E-2</v>
      </c>
      <c r="C43" s="4" t="s">
        <v>28</v>
      </c>
      <c r="D43" s="4"/>
      <c r="E43" s="15">
        <v>3.4722222222222222E-5</v>
      </c>
      <c r="F43" s="4"/>
      <c r="L43" s="17">
        <v>1.3460648148148147E-2</v>
      </c>
      <c r="M43" s="4" t="s">
        <v>28</v>
      </c>
      <c r="N43" s="4"/>
      <c r="O43" s="15">
        <v>3.4722222222222222E-5</v>
      </c>
      <c r="P43" s="4"/>
      <c r="R43" s="29" t="s">
        <v>42</v>
      </c>
      <c r="S43" s="29">
        <f>STDEV(S32:S41)</f>
        <v>1.1737877907772676</v>
      </c>
      <c r="V43" s="6"/>
      <c r="W43" s="17">
        <v>1.1018518518518518E-2</v>
      </c>
      <c r="X43" s="4" t="s">
        <v>28</v>
      </c>
      <c r="Y43" s="4"/>
      <c r="Z43" s="4" t="s">
        <v>29</v>
      </c>
      <c r="AA43" s="15">
        <v>3.4722222222222222E-5</v>
      </c>
      <c r="AB43" s="4"/>
      <c r="AC43" s="16">
        <v>3</v>
      </c>
      <c r="AD43" s="26">
        <v>5</v>
      </c>
      <c r="AE43" s="26">
        <v>3</v>
      </c>
      <c r="AH43" s="19"/>
      <c r="AI43" s="14">
        <v>1.6863425925925928E-2</v>
      </c>
      <c r="AJ43" s="20"/>
      <c r="AK43" s="20" t="s">
        <v>28</v>
      </c>
      <c r="AL43" s="21" t="s">
        <v>30</v>
      </c>
      <c r="AM43" s="15">
        <v>4.6064814814814814E-3</v>
      </c>
      <c r="AN43" s="15"/>
      <c r="AO43" s="16">
        <v>3</v>
      </c>
      <c r="AP43" s="26">
        <v>5</v>
      </c>
      <c r="AQ43" s="26">
        <v>4</v>
      </c>
    </row>
    <row r="44" spans="1:44" x14ac:dyDescent="0.25">
      <c r="B44" s="17">
        <v>2.3553240740740739E-2</v>
      </c>
      <c r="C44" s="4" t="s">
        <v>28</v>
      </c>
      <c r="D44" s="4"/>
      <c r="E44" s="15">
        <v>2.3148148148148147E-5</v>
      </c>
      <c r="F44" s="4"/>
      <c r="L44" s="17">
        <v>3.4513888888888893E-2</v>
      </c>
      <c r="M44" s="4" t="s">
        <v>28</v>
      </c>
      <c r="N44" s="4"/>
      <c r="O44" s="15">
        <v>2.3148148148148147E-5</v>
      </c>
      <c r="P44" s="4"/>
      <c r="R44" s="29" t="s">
        <v>43</v>
      </c>
      <c r="S44" s="29">
        <f>S43/SQRT(10)</f>
        <v>0.37118429085533489</v>
      </c>
      <c r="V44" s="6"/>
      <c r="W44" s="17">
        <v>1.4884259259259259E-2</v>
      </c>
      <c r="X44" s="4"/>
      <c r="Y44" s="4" t="s">
        <v>28</v>
      </c>
      <c r="Z44" s="21" t="s">
        <v>32</v>
      </c>
      <c r="AA44" s="15">
        <v>2.1296296296296298E-3</v>
      </c>
      <c r="AB44" s="4">
        <v>0</v>
      </c>
      <c r="AC44" s="16">
        <v>4</v>
      </c>
      <c r="AD44" s="26">
        <v>3</v>
      </c>
      <c r="AE44" s="26">
        <v>4</v>
      </c>
      <c r="AH44" s="19"/>
      <c r="AI44" s="14">
        <v>2.4340277777777777E-2</v>
      </c>
      <c r="AJ44" s="20" t="s">
        <v>28</v>
      </c>
      <c r="AK44" s="20"/>
      <c r="AL44" s="20" t="s">
        <v>31</v>
      </c>
      <c r="AM44" s="15">
        <v>2.3148148148148147E-5</v>
      </c>
      <c r="AN44" s="4"/>
      <c r="AO44" s="16">
        <v>4</v>
      </c>
      <c r="AP44" s="26">
        <v>1</v>
      </c>
      <c r="AQ44" s="26">
        <v>4</v>
      </c>
    </row>
    <row r="45" spans="1:44" x14ac:dyDescent="0.25">
      <c r="B45" s="17">
        <v>2.7719907407407405E-2</v>
      </c>
      <c r="C45" s="4" t="s">
        <v>28</v>
      </c>
      <c r="D45" s="4"/>
      <c r="E45" s="15">
        <v>3.4722222222222222E-5</v>
      </c>
      <c r="F45" s="4"/>
      <c r="L45" s="17">
        <v>4.2592592592592592E-2</v>
      </c>
      <c r="M45" s="4" t="s">
        <v>28</v>
      </c>
      <c r="N45" s="4"/>
      <c r="O45" s="15">
        <v>3.4722222222222222E-5</v>
      </c>
      <c r="P45" s="4"/>
      <c r="V45" s="6"/>
      <c r="W45" s="17">
        <v>4.1643518518518517E-2</v>
      </c>
      <c r="X45" s="4" t="s">
        <v>28</v>
      </c>
      <c r="Y45" s="4"/>
      <c r="Z45" s="4" t="s">
        <v>32</v>
      </c>
      <c r="AA45" s="15">
        <v>4.6296296296296294E-5</v>
      </c>
      <c r="AB45" s="4"/>
      <c r="AC45" s="16">
        <v>5</v>
      </c>
      <c r="AD45" s="26">
        <v>5</v>
      </c>
      <c r="AE45" s="26">
        <v>1</v>
      </c>
      <c r="AH45" s="19"/>
      <c r="AI45" s="14">
        <v>2.6736111111111113E-2</v>
      </c>
      <c r="AJ45" s="20" t="s">
        <v>28</v>
      </c>
      <c r="AK45" s="20"/>
      <c r="AL45" s="20" t="s">
        <v>31</v>
      </c>
      <c r="AM45" s="18">
        <v>1.1574074074074073E-5</v>
      </c>
      <c r="AN45" s="4"/>
      <c r="AO45" s="16">
        <v>5</v>
      </c>
      <c r="AP45" s="26">
        <v>4</v>
      </c>
      <c r="AQ45" s="26">
        <v>3</v>
      </c>
    </row>
    <row r="46" spans="1:44" x14ac:dyDescent="0.25">
      <c r="B46" s="17">
        <v>3.8229166666666668E-2</v>
      </c>
      <c r="C46" s="4"/>
      <c r="D46" s="4" t="s">
        <v>28</v>
      </c>
      <c r="E46" s="15">
        <v>2.2106481481481478E-3</v>
      </c>
      <c r="F46" s="4"/>
      <c r="L46" s="17">
        <v>8.1064814814814812E-2</v>
      </c>
      <c r="M46" s="4" t="s">
        <v>28</v>
      </c>
      <c r="N46" s="4"/>
      <c r="O46" s="18">
        <v>4.6296296296296294E-5</v>
      </c>
      <c r="P46" s="4"/>
      <c r="V46" s="6"/>
      <c r="W46" s="17">
        <v>4.3842592592592593E-2</v>
      </c>
      <c r="X46" s="4"/>
      <c r="Y46" s="4" t="s">
        <v>28</v>
      </c>
      <c r="Z46" s="21" t="s">
        <v>29</v>
      </c>
      <c r="AA46" s="15">
        <v>6.7592592592592591E-3</v>
      </c>
      <c r="AB46" s="4">
        <v>1</v>
      </c>
      <c r="AC46" s="16">
        <v>6</v>
      </c>
      <c r="AD46" s="26">
        <v>4</v>
      </c>
      <c r="AE46" s="26">
        <v>4</v>
      </c>
      <c r="AH46" s="19"/>
      <c r="AI46" s="14">
        <v>2.6759259259259257E-2</v>
      </c>
      <c r="AJ46" s="20"/>
      <c r="AK46" s="20" t="s">
        <v>28</v>
      </c>
      <c r="AL46" s="21" t="s">
        <v>30</v>
      </c>
      <c r="AM46" s="15">
        <v>5.5671296296296302E-3</v>
      </c>
      <c r="AN46" s="15"/>
      <c r="AO46" s="16">
        <v>6</v>
      </c>
      <c r="AP46" s="26">
        <v>1</v>
      </c>
      <c r="AQ46" s="26">
        <v>4</v>
      </c>
    </row>
    <row r="47" spans="1:44" x14ac:dyDescent="0.25">
      <c r="B47" s="17">
        <v>4.7858796296296295E-2</v>
      </c>
      <c r="C47" s="4"/>
      <c r="D47" s="4" t="s">
        <v>28</v>
      </c>
      <c r="E47" s="15">
        <v>1.4004629629629629E-3</v>
      </c>
      <c r="F47" s="4"/>
      <c r="L47" s="17">
        <v>8.1516203703703702E-2</v>
      </c>
      <c r="M47" s="4"/>
      <c r="N47" s="4" t="s">
        <v>28</v>
      </c>
      <c r="O47" s="15">
        <v>1.4004629629629629E-3</v>
      </c>
      <c r="P47" s="4"/>
      <c r="V47" s="6"/>
      <c r="W47" s="17">
        <v>5.9629629629629623E-2</v>
      </c>
      <c r="X47" s="4"/>
      <c r="Y47" s="4" t="s">
        <v>28</v>
      </c>
      <c r="Z47" s="21" t="s">
        <v>29</v>
      </c>
      <c r="AA47" s="15">
        <v>4.3749999999999995E-3</v>
      </c>
      <c r="AB47" s="4">
        <v>1</v>
      </c>
      <c r="AC47" s="16">
        <v>7</v>
      </c>
      <c r="AD47" s="26">
        <v>4</v>
      </c>
      <c r="AE47" s="26">
        <v>4</v>
      </c>
      <c r="AH47" s="19"/>
      <c r="AI47" s="14">
        <v>3.2384259259259258E-2</v>
      </c>
      <c r="AJ47" s="20" t="s">
        <v>28</v>
      </c>
      <c r="AL47" s="20" t="s">
        <v>31</v>
      </c>
      <c r="AM47" s="18">
        <v>1.1574074074074073E-5</v>
      </c>
      <c r="AO47" s="16">
        <v>7</v>
      </c>
      <c r="AP47" s="26">
        <v>1</v>
      </c>
      <c r="AQ47" s="26">
        <v>5</v>
      </c>
    </row>
    <row r="48" spans="1:44" x14ac:dyDescent="0.25">
      <c r="B48" s="17">
        <v>5.1620370370370372E-2</v>
      </c>
      <c r="C48" s="4"/>
      <c r="D48" s="4" t="s">
        <v>28</v>
      </c>
      <c r="E48" s="15">
        <v>2.0023148148148148E-3</v>
      </c>
      <c r="F48" s="4"/>
      <c r="L48" s="17">
        <v>9.1874999999999998E-2</v>
      </c>
      <c r="M48" s="4" t="s">
        <v>28</v>
      </c>
      <c r="N48" s="4"/>
      <c r="O48" s="18">
        <v>2.3148148148148147E-5</v>
      </c>
      <c r="P48" s="4"/>
      <c r="V48" s="6"/>
      <c r="W48" s="17">
        <v>7.4907407407407409E-2</v>
      </c>
      <c r="X48" s="4"/>
      <c r="Y48" s="4" t="s">
        <v>28</v>
      </c>
      <c r="Z48" s="21" t="s">
        <v>32</v>
      </c>
      <c r="AA48" s="15">
        <v>2.3148148148148151E-3</v>
      </c>
      <c r="AB48" s="4">
        <v>0</v>
      </c>
      <c r="AC48" s="16">
        <v>8</v>
      </c>
      <c r="AD48" s="26">
        <v>3</v>
      </c>
      <c r="AE48" s="26">
        <v>4</v>
      </c>
      <c r="AH48" s="19"/>
      <c r="AI48" s="17">
        <v>3.4884259259259261E-2</v>
      </c>
      <c r="AJ48" s="20"/>
      <c r="AK48" s="20" t="s">
        <v>28</v>
      </c>
      <c r="AL48" s="21" t="s">
        <v>30</v>
      </c>
      <c r="AM48" s="15">
        <v>4.4791666666666669E-3</v>
      </c>
      <c r="AN48" s="15"/>
      <c r="AO48" s="16">
        <v>8</v>
      </c>
      <c r="AP48" s="26">
        <v>2</v>
      </c>
      <c r="AQ48" s="26">
        <v>3</v>
      </c>
    </row>
    <row r="49" spans="1:44" x14ac:dyDescent="0.25">
      <c r="B49" s="17">
        <v>5.6944444444444443E-2</v>
      </c>
      <c r="C49" s="4"/>
      <c r="D49" s="4" t="s">
        <v>28</v>
      </c>
      <c r="E49" s="15">
        <v>2.4074074074074076E-3</v>
      </c>
      <c r="F49" s="4"/>
      <c r="L49" s="17">
        <v>9.4293981481481479E-2</v>
      </c>
      <c r="M49" s="4" t="s">
        <v>28</v>
      </c>
      <c r="N49" s="4"/>
      <c r="O49" s="15">
        <v>5.7870370370370366E-5</v>
      </c>
      <c r="P49" s="4"/>
      <c r="V49" s="6"/>
      <c r="W49" s="17">
        <v>7.8703703703703706E-2</v>
      </c>
      <c r="X49" s="4" t="s">
        <v>28</v>
      </c>
      <c r="Y49" s="4"/>
      <c r="Z49" s="4" t="s">
        <v>29</v>
      </c>
      <c r="AA49" s="15">
        <v>3.4722222222222222E-5</v>
      </c>
      <c r="AB49" s="4"/>
      <c r="AC49" s="16">
        <v>9</v>
      </c>
      <c r="AD49" s="26">
        <v>3</v>
      </c>
      <c r="AE49" s="26">
        <v>4</v>
      </c>
      <c r="AH49" s="19"/>
      <c r="AI49" s="14">
        <v>3.9074074074074074E-2</v>
      </c>
      <c r="AJ49" s="20" t="s">
        <v>28</v>
      </c>
      <c r="AK49" s="20"/>
      <c r="AL49" s="20" t="s">
        <v>30</v>
      </c>
      <c r="AM49" s="18">
        <v>1.1574074074074073E-5</v>
      </c>
      <c r="AN49" s="4"/>
      <c r="AO49" s="16">
        <v>9</v>
      </c>
      <c r="AP49" s="26">
        <v>4</v>
      </c>
      <c r="AQ49" s="26">
        <v>3</v>
      </c>
    </row>
    <row r="50" spans="1:44" x14ac:dyDescent="0.25">
      <c r="B50" s="17">
        <v>6.159722222222222E-2</v>
      </c>
      <c r="C50" s="4" t="s">
        <v>28</v>
      </c>
      <c r="D50" s="4"/>
      <c r="E50" s="15">
        <v>3.4722222222222222E-5</v>
      </c>
      <c r="F50" s="4"/>
      <c r="L50" s="17">
        <v>0.10436342592592592</v>
      </c>
      <c r="M50" s="4" t="s">
        <v>28</v>
      </c>
      <c r="N50" s="4"/>
      <c r="O50" s="15">
        <v>3.4722222222222222E-5</v>
      </c>
      <c r="P50" s="4"/>
      <c r="V50" s="6"/>
      <c r="W50" s="17">
        <v>8.0497685185185186E-2</v>
      </c>
      <c r="Y50" s="4" t="s">
        <v>28</v>
      </c>
      <c r="Z50" s="21" t="s">
        <v>29</v>
      </c>
      <c r="AA50" s="15">
        <v>4.8148148148148152E-3</v>
      </c>
      <c r="AB50" s="20">
        <v>1</v>
      </c>
      <c r="AC50" s="16">
        <v>10</v>
      </c>
      <c r="AD50" s="26">
        <v>4</v>
      </c>
      <c r="AE50" s="26">
        <v>2</v>
      </c>
      <c r="AH50" s="19"/>
      <c r="AI50" s="14">
        <v>4.4097222222222225E-2</v>
      </c>
      <c r="AJ50" s="20"/>
      <c r="AK50" s="20" t="s">
        <v>28</v>
      </c>
      <c r="AL50" s="21" t="s">
        <v>30</v>
      </c>
      <c r="AM50" s="15">
        <v>4.0046296296296297E-3</v>
      </c>
      <c r="AN50" s="15"/>
      <c r="AO50" s="16">
        <v>10</v>
      </c>
      <c r="AP50" s="26">
        <v>0</v>
      </c>
      <c r="AQ50" s="26">
        <v>4</v>
      </c>
    </row>
    <row r="51" spans="1:44" x14ac:dyDescent="0.25">
      <c r="B51" s="17">
        <v>6.5972222222222224E-2</v>
      </c>
      <c r="C51" s="4" t="s">
        <v>28</v>
      </c>
      <c r="D51" s="4"/>
      <c r="E51" s="15">
        <v>3.4722222222222222E-5</v>
      </c>
      <c r="F51" s="4"/>
      <c r="L51" s="17">
        <v>0.10637731481481481</v>
      </c>
      <c r="M51" s="4"/>
      <c r="N51" s="4" t="s">
        <v>28</v>
      </c>
      <c r="O51" s="15">
        <v>2.1180555555555553E-3</v>
      </c>
      <c r="P51" s="4"/>
      <c r="V51" s="6"/>
      <c r="W51" s="17">
        <v>9.4004629629629632E-2</v>
      </c>
      <c r="Y51" s="4" t="s">
        <v>28</v>
      </c>
      <c r="Z51" s="21" t="s">
        <v>29</v>
      </c>
      <c r="AA51" s="15">
        <v>5.5324074074074069E-3</v>
      </c>
      <c r="AB51" s="4">
        <v>1</v>
      </c>
      <c r="AC51" s="22" t="s">
        <v>38</v>
      </c>
      <c r="AD51" s="26">
        <f>SUM(AD41:AD50)</f>
        <v>39</v>
      </c>
      <c r="AE51" s="26">
        <f>SUM(AE41:AE50)</f>
        <v>32</v>
      </c>
      <c r="AF51" s="27">
        <f>AE51/(AD51+AE51)</f>
        <v>0.45070422535211269</v>
      </c>
      <c r="AG51" s="28">
        <f>AE51/100</f>
        <v>0.32</v>
      </c>
      <c r="AH51" s="19"/>
      <c r="AI51" s="14">
        <v>4.8611111111111112E-2</v>
      </c>
      <c r="AJ51" s="20" t="s">
        <v>28</v>
      </c>
      <c r="AK51" s="20"/>
      <c r="AL51" s="20" t="s">
        <v>31</v>
      </c>
      <c r="AM51" s="18">
        <v>1.1574074074074073E-5</v>
      </c>
      <c r="AN51" s="4"/>
      <c r="AO51" s="22" t="s">
        <v>38</v>
      </c>
      <c r="AP51" s="26">
        <f>SUM(AP41:AP50)</f>
        <v>21</v>
      </c>
      <c r="AQ51" s="26">
        <f>SUM(AQ41:AQ50)</f>
        <v>39</v>
      </c>
      <c r="AR51" s="27">
        <f>AQ51/(AP51+AQ51)</f>
        <v>0.65</v>
      </c>
    </row>
    <row r="52" spans="1:44" x14ac:dyDescent="0.25">
      <c r="A52">
        <v>5</v>
      </c>
      <c r="B52" s="17">
        <v>3.4027777777777775E-2</v>
      </c>
      <c r="C52" s="4" t="s">
        <v>28</v>
      </c>
      <c r="D52" s="4"/>
      <c r="E52" s="15">
        <v>3.4722222222222222E-5</v>
      </c>
      <c r="K52">
        <v>5</v>
      </c>
      <c r="L52" s="17">
        <v>3.9004629629629632E-2</v>
      </c>
      <c r="M52" s="4" t="s">
        <v>28</v>
      </c>
      <c r="N52" s="4"/>
      <c r="O52" s="18">
        <v>2.3148148148148147E-5</v>
      </c>
      <c r="P52" s="4"/>
      <c r="V52" s="6">
        <v>5</v>
      </c>
      <c r="W52" s="14">
        <v>1.5821759259259261E-2</v>
      </c>
      <c r="X52" s="4" t="s">
        <v>28</v>
      </c>
      <c r="Y52" s="4"/>
      <c r="Z52" s="4" t="s">
        <v>29</v>
      </c>
      <c r="AA52" s="18">
        <v>1.1574074074074073E-5</v>
      </c>
      <c r="AB52" s="20"/>
      <c r="AH52" s="19">
        <v>5</v>
      </c>
      <c r="AI52" s="14">
        <v>3.1585648148148147E-2</v>
      </c>
      <c r="AJ52" s="20" t="s">
        <v>28</v>
      </c>
      <c r="AK52" s="20"/>
      <c r="AL52" s="20" t="s">
        <v>31</v>
      </c>
      <c r="AM52" s="4"/>
      <c r="AN52" s="4"/>
      <c r="AO52" s="19"/>
      <c r="AP52" s="19"/>
      <c r="AQ52" s="19"/>
      <c r="AR52" s="19"/>
    </row>
    <row r="53" spans="1:44" x14ac:dyDescent="0.25">
      <c r="B53" s="17">
        <v>5.6956018518518524E-2</v>
      </c>
      <c r="C53" s="4" t="s">
        <v>28</v>
      </c>
      <c r="D53" s="4"/>
      <c r="E53" s="15">
        <v>3.4722222222222222E-5</v>
      </c>
      <c r="L53" s="17">
        <v>5.5717592592592596E-2</v>
      </c>
      <c r="M53" s="4" t="s">
        <v>28</v>
      </c>
      <c r="N53" s="4"/>
      <c r="O53" s="18">
        <v>2.3148148148148147E-5</v>
      </c>
      <c r="P53" s="4"/>
      <c r="V53" s="6"/>
      <c r="W53" s="17">
        <v>2.6840277777777779E-2</v>
      </c>
      <c r="X53" s="4" t="s">
        <v>28</v>
      </c>
      <c r="Y53" s="4"/>
      <c r="Z53" s="4" t="s">
        <v>32</v>
      </c>
      <c r="AA53" s="18">
        <v>1.1574074074074073E-5</v>
      </c>
      <c r="AB53" s="20"/>
      <c r="AH53" s="19"/>
      <c r="AI53" s="14">
        <v>3.4826388888888886E-2</v>
      </c>
      <c r="AJ53" s="20" t="s">
        <v>28</v>
      </c>
      <c r="AK53" s="20"/>
      <c r="AL53" s="20" t="s">
        <v>30</v>
      </c>
      <c r="AM53" s="4"/>
      <c r="AN53" s="4"/>
      <c r="AO53" s="19" t="s">
        <v>13</v>
      </c>
      <c r="AP53" s="19"/>
      <c r="AQ53" s="19"/>
      <c r="AR53" s="19"/>
    </row>
    <row r="54" spans="1:44" x14ac:dyDescent="0.25">
      <c r="B54" s="17">
        <v>6.3449074074074074E-2</v>
      </c>
      <c r="C54" s="4"/>
      <c r="D54" s="4" t="s">
        <v>28</v>
      </c>
      <c r="E54" s="15">
        <v>4.1782407407407402E-3</v>
      </c>
      <c r="F54" s="4"/>
      <c r="L54" s="17">
        <v>5.9317129629629629E-2</v>
      </c>
      <c r="M54" s="4" t="s">
        <v>28</v>
      </c>
      <c r="N54" s="4"/>
      <c r="O54" s="18">
        <v>2.3148148148148147E-5</v>
      </c>
      <c r="P54" s="4"/>
      <c r="V54" s="6"/>
      <c r="W54" s="17">
        <v>2.7627314814814813E-2</v>
      </c>
      <c r="X54" s="4" t="s">
        <v>28</v>
      </c>
      <c r="Y54" s="4"/>
      <c r="Z54" s="4" t="s">
        <v>32</v>
      </c>
      <c r="AA54" s="15">
        <v>2.3148148148148147E-5</v>
      </c>
      <c r="AB54" s="4"/>
      <c r="AC54" t="s">
        <v>13</v>
      </c>
      <c r="AH54" s="19"/>
      <c r="AI54" s="14">
        <v>4.3773148148148144E-2</v>
      </c>
      <c r="AJ54" s="20"/>
      <c r="AK54" s="20" t="s">
        <v>28</v>
      </c>
      <c r="AL54" s="21" t="s">
        <v>30</v>
      </c>
      <c r="AM54" s="4"/>
      <c r="AN54" s="4"/>
      <c r="AO54" s="19"/>
      <c r="AP54" s="19"/>
      <c r="AQ54" s="19"/>
      <c r="AR54" s="19"/>
    </row>
    <row r="55" spans="1:44" x14ac:dyDescent="0.25">
      <c r="B55" s="17">
        <v>6.9386574074074073E-2</v>
      </c>
      <c r="D55" s="4" t="s">
        <v>28</v>
      </c>
      <c r="E55" s="15">
        <v>2.8124999999999995E-3</v>
      </c>
      <c r="F55" s="4"/>
      <c r="L55" s="17">
        <v>6.4143518518518516E-2</v>
      </c>
      <c r="M55" s="4"/>
      <c r="N55" s="4" t="s">
        <v>28</v>
      </c>
      <c r="O55" s="15">
        <v>3.5069444444444445E-3</v>
      </c>
      <c r="P55" s="4"/>
      <c r="V55" s="6"/>
      <c r="W55" s="17">
        <v>2.7800925925925923E-2</v>
      </c>
      <c r="X55" s="4" t="s">
        <v>28</v>
      </c>
      <c r="Y55" s="4"/>
      <c r="Z55" s="4" t="s">
        <v>29</v>
      </c>
      <c r="AA55" s="18">
        <v>1.1574074074074073E-5</v>
      </c>
      <c r="AB55" s="20"/>
      <c r="AC55" s="25" t="s">
        <v>13</v>
      </c>
      <c r="AH55" s="19"/>
      <c r="AI55" s="30" t="s">
        <v>44</v>
      </c>
      <c r="AJ55" s="20" t="s">
        <v>28</v>
      </c>
      <c r="AK55" s="20"/>
      <c r="AL55" s="20" t="s">
        <v>30</v>
      </c>
      <c r="AM55" s="4"/>
      <c r="AN55" s="4"/>
      <c r="AO55" s="19"/>
      <c r="AP55" s="19"/>
      <c r="AQ55" s="19"/>
      <c r="AR55" s="19"/>
    </row>
    <row r="56" spans="1:44" x14ac:dyDescent="0.25">
      <c r="B56" s="17">
        <v>6.9710648148148147E-2</v>
      </c>
      <c r="D56" s="4" t="s">
        <v>28</v>
      </c>
      <c r="E56" s="15">
        <v>3.9120370370370368E-3</v>
      </c>
      <c r="F56" s="4"/>
      <c r="L56" s="17">
        <v>6.9699074074074066E-2</v>
      </c>
      <c r="M56" s="4"/>
      <c r="N56" s="4" t="s">
        <v>28</v>
      </c>
      <c r="O56" s="15">
        <v>7.291666666666667E-4</v>
      </c>
      <c r="P56" s="4"/>
      <c r="V56" s="6"/>
      <c r="W56" s="17">
        <v>2.8113425925925927E-2</v>
      </c>
      <c r="X56" s="4"/>
      <c r="Y56" s="4" t="s">
        <v>28</v>
      </c>
      <c r="Z56" s="21" t="s">
        <v>32</v>
      </c>
      <c r="AA56" s="15">
        <v>1.3425925925925925E-3</v>
      </c>
      <c r="AB56" s="4">
        <v>0</v>
      </c>
      <c r="AH56" s="19"/>
      <c r="AI56" s="14">
        <v>7.2037037037037038E-2</v>
      </c>
      <c r="AJ56" s="20" t="s">
        <v>28</v>
      </c>
      <c r="AK56" s="20"/>
      <c r="AL56" s="20" t="s">
        <v>31</v>
      </c>
      <c r="AM56" s="4"/>
      <c r="AN56" s="4"/>
      <c r="AO56" s="19"/>
      <c r="AP56" s="19"/>
      <c r="AQ56" s="19"/>
      <c r="AR56" s="19"/>
    </row>
    <row r="57" spans="1:44" x14ac:dyDescent="0.25">
      <c r="B57" s="17">
        <v>7.0393518518518508E-2</v>
      </c>
      <c r="C57" s="4" t="s">
        <v>28</v>
      </c>
      <c r="D57" s="4"/>
      <c r="E57" s="15">
        <v>3.4722222222222222E-5</v>
      </c>
      <c r="F57" s="4"/>
      <c r="L57" s="17">
        <v>8.6817129629629633E-2</v>
      </c>
      <c r="M57" s="4" t="s">
        <v>28</v>
      </c>
      <c r="N57" s="4"/>
      <c r="O57" s="15">
        <v>3.4722222222222222E-5</v>
      </c>
      <c r="P57" s="4"/>
      <c r="V57" s="6"/>
      <c r="W57" s="17">
        <v>3.2858796296296296E-2</v>
      </c>
      <c r="X57" s="4" t="s">
        <v>28</v>
      </c>
      <c r="Y57" s="4"/>
      <c r="Z57" s="4" t="s">
        <v>29</v>
      </c>
      <c r="AA57" s="18">
        <v>1.1574074074074073E-5</v>
      </c>
      <c r="AB57" s="20"/>
      <c r="AD57">
        <v>1</v>
      </c>
      <c r="AH57" s="19"/>
      <c r="AI57" s="14">
        <v>8.6041666666666669E-2</v>
      </c>
      <c r="AJ57" s="20" t="s">
        <v>28</v>
      </c>
      <c r="AK57" s="20"/>
      <c r="AL57" s="20" t="s">
        <v>31</v>
      </c>
      <c r="AM57" s="4"/>
      <c r="AN57" s="4"/>
      <c r="AO57" s="26">
        <v>1</v>
      </c>
      <c r="AP57" s="19"/>
      <c r="AQ57" s="19"/>
      <c r="AR57" s="26">
        <v>4</v>
      </c>
    </row>
    <row r="58" spans="1:44" x14ac:dyDescent="0.25">
      <c r="B58" s="17">
        <v>8.1990740740740739E-2</v>
      </c>
      <c r="C58" s="4"/>
      <c r="D58" s="4" t="s">
        <v>28</v>
      </c>
      <c r="E58" s="15">
        <v>2.0833333333333333E-3</v>
      </c>
      <c r="F58" s="4"/>
      <c r="L58" s="17">
        <v>9.5648148148148149E-2</v>
      </c>
      <c r="M58" s="4" t="s">
        <v>28</v>
      </c>
      <c r="N58" s="4" t="s">
        <v>45</v>
      </c>
      <c r="O58" s="15">
        <v>2.0833333333333333E-3</v>
      </c>
      <c r="P58" s="4"/>
      <c r="V58" s="6"/>
      <c r="W58" s="17">
        <v>5.1122685185185181E-2</v>
      </c>
      <c r="X58" s="4"/>
      <c r="Y58" s="4" t="s">
        <v>28</v>
      </c>
      <c r="Z58" s="21" t="s">
        <v>32</v>
      </c>
      <c r="AA58" s="15">
        <v>1.4120370370370369E-3</v>
      </c>
      <c r="AB58" s="4">
        <v>0</v>
      </c>
      <c r="AD58" s="26">
        <v>0</v>
      </c>
      <c r="AG58" s="26">
        <v>3</v>
      </c>
      <c r="AH58" s="19"/>
      <c r="AI58" s="17">
        <v>0.11041666666666666</v>
      </c>
      <c r="AJ58" s="20" t="s">
        <v>28</v>
      </c>
      <c r="AK58" s="20"/>
      <c r="AL58" s="20" t="s">
        <v>30</v>
      </c>
      <c r="AM58" s="4"/>
      <c r="AN58" s="4"/>
      <c r="AO58" s="26">
        <v>1</v>
      </c>
      <c r="AP58" s="19"/>
      <c r="AQ58" s="19"/>
      <c r="AR58" s="26">
        <v>5</v>
      </c>
    </row>
    <row r="59" spans="1:44" x14ac:dyDescent="0.25">
      <c r="B59" s="17">
        <v>8.5000000000000006E-2</v>
      </c>
      <c r="C59" s="4" t="s">
        <v>28</v>
      </c>
      <c r="D59" s="4"/>
      <c r="E59" s="15">
        <v>3.4722222222222222E-5</v>
      </c>
      <c r="F59" s="4"/>
      <c r="L59" s="17">
        <v>9.8611111111111108E-2</v>
      </c>
      <c r="M59" s="4"/>
      <c r="N59" s="4" t="s">
        <v>28</v>
      </c>
      <c r="O59" s="15">
        <v>1.1921296296296296E-3</v>
      </c>
      <c r="P59" s="4"/>
      <c r="V59" s="6"/>
      <c r="W59" s="17">
        <v>6.2488425925925926E-2</v>
      </c>
      <c r="X59" s="4"/>
      <c r="Y59" s="4" t="s">
        <v>28</v>
      </c>
      <c r="Z59" s="21" t="s">
        <v>29</v>
      </c>
      <c r="AA59" s="15">
        <v>4.4560185185185189E-3</v>
      </c>
      <c r="AB59" s="4">
        <v>1</v>
      </c>
      <c r="AD59" s="26">
        <v>1</v>
      </c>
      <c r="AG59" s="26">
        <v>3</v>
      </c>
      <c r="AH59" s="19"/>
      <c r="AI59" s="17">
        <v>0.11296296296296297</v>
      </c>
      <c r="AJ59" s="20"/>
      <c r="AK59" s="20" t="s">
        <v>28</v>
      </c>
      <c r="AL59" s="21" t="s">
        <v>30</v>
      </c>
      <c r="AM59" s="4"/>
      <c r="AN59" s="4"/>
      <c r="AO59" s="26">
        <v>0</v>
      </c>
      <c r="AP59" s="19"/>
      <c r="AQ59" s="19"/>
      <c r="AR59" s="26">
        <v>4</v>
      </c>
    </row>
    <row r="60" spans="1:44" x14ac:dyDescent="0.25">
      <c r="B60" s="17">
        <v>9.0092592592592599E-2</v>
      </c>
      <c r="C60" s="4"/>
      <c r="D60" s="4" t="s">
        <v>28</v>
      </c>
      <c r="E60" s="15">
        <v>1.4930555555555556E-3</v>
      </c>
      <c r="F60" s="4"/>
      <c r="L60" s="17">
        <v>0.10429398148148149</v>
      </c>
      <c r="M60" s="4" t="s">
        <v>28</v>
      </c>
      <c r="N60" s="4"/>
      <c r="O60" s="18">
        <v>2.3148148148148147E-5</v>
      </c>
      <c r="P60" s="4"/>
      <c r="V60" s="6"/>
      <c r="W60" s="17">
        <v>6.5000000000000002E-2</v>
      </c>
      <c r="X60" s="4" t="s">
        <v>28</v>
      </c>
      <c r="Y60" s="4"/>
      <c r="Z60" s="4" t="s">
        <v>29</v>
      </c>
      <c r="AA60" s="15">
        <v>4.6296296296296294E-5</v>
      </c>
      <c r="AB60" s="4"/>
      <c r="AD60" s="26">
        <v>0</v>
      </c>
      <c r="AG60" s="26">
        <v>3</v>
      </c>
      <c r="AH60" s="19"/>
      <c r="AI60" s="17">
        <v>0.11789351851851852</v>
      </c>
      <c r="AJ60" s="20"/>
      <c r="AK60" s="20"/>
      <c r="AL60" s="20" t="s">
        <v>30</v>
      </c>
      <c r="AM60" s="4"/>
      <c r="AN60" s="4"/>
      <c r="AO60" s="26">
        <v>1</v>
      </c>
      <c r="AP60" s="19"/>
      <c r="AQ60" s="19"/>
      <c r="AR60" s="26">
        <v>4</v>
      </c>
    </row>
    <row r="61" spans="1:44" x14ac:dyDescent="0.25">
      <c r="B61" s="17">
        <v>0.12430555555555556</v>
      </c>
      <c r="C61" s="4"/>
      <c r="D61" s="4" t="s">
        <v>28</v>
      </c>
      <c r="E61" s="15">
        <v>2.0949074074074073E-3</v>
      </c>
      <c r="F61" s="4"/>
      <c r="L61" s="17">
        <v>0.10476851851851852</v>
      </c>
      <c r="M61" s="4" t="s">
        <v>28</v>
      </c>
      <c r="N61" s="4"/>
      <c r="O61" s="15">
        <v>1.1574074074074073E-5</v>
      </c>
      <c r="P61" s="4"/>
      <c r="V61" s="6"/>
      <c r="W61" s="17">
        <v>7.6342592592592587E-2</v>
      </c>
      <c r="X61" s="4" t="s">
        <v>28</v>
      </c>
      <c r="Y61" s="4"/>
      <c r="Z61" s="4" t="s">
        <v>29</v>
      </c>
      <c r="AA61" s="15">
        <v>4.6296296296296294E-5</v>
      </c>
      <c r="AB61" s="4"/>
      <c r="AD61" s="26">
        <v>2</v>
      </c>
      <c r="AG61" s="26">
        <v>4</v>
      </c>
      <c r="AH61" s="19"/>
      <c r="AI61" s="17">
        <v>0.15259259259259259</v>
      </c>
      <c r="AJ61" s="20" t="s">
        <v>28</v>
      </c>
      <c r="AK61" s="20" t="s">
        <v>28</v>
      </c>
      <c r="AL61" s="21" t="s">
        <v>30</v>
      </c>
      <c r="AM61" s="4"/>
      <c r="AN61" s="4"/>
      <c r="AO61" s="26">
        <v>0</v>
      </c>
      <c r="AP61" s="19"/>
      <c r="AQ61" s="19"/>
      <c r="AR61" s="26">
        <v>3</v>
      </c>
    </row>
    <row r="62" spans="1:44" x14ac:dyDescent="0.25">
      <c r="A62">
        <v>6</v>
      </c>
      <c r="B62" s="17">
        <v>2.0833333333333333E-3</v>
      </c>
      <c r="C62" s="4" t="s">
        <v>28</v>
      </c>
      <c r="D62" s="4"/>
      <c r="E62" s="15">
        <v>3.4722222222222222E-5</v>
      </c>
      <c r="F62" s="4"/>
      <c r="K62">
        <v>6</v>
      </c>
      <c r="L62" s="17">
        <v>1.3680555555555555E-2</v>
      </c>
      <c r="M62" s="4" t="s">
        <v>28</v>
      </c>
      <c r="N62" s="4"/>
      <c r="O62" s="18">
        <v>3.4722222222222222E-5</v>
      </c>
      <c r="P62" s="4"/>
      <c r="V62" s="6">
        <v>6</v>
      </c>
      <c r="W62" s="17">
        <v>9.2708333333333341E-3</v>
      </c>
      <c r="X62" s="4" t="s">
        <v>28</v>
      </c>
      <c r="Y62" s="4"/>
      <c r="Z62" s="4" t="s">
        <v>32</v>
      </c>
      <c r="AA62" s="15">
        <v>2.3148148148148147E-5</v>
      </c>
      <c r="AB62" s="4"/>
      <c r="AD62" s="26">
        <v>2</v>
      </c>
      <c r="AG62" s="26">
        <v>1</v>
      </c>
      <c r="AH62" s="19">
        <v>6</v>
      </c>
      <c r="AI62" s="14">
        <v>4.08912037037037E-2</v>
      </c>
      <c r="AJ62" s="20" t="s">
        <v>28</v>
      </c>
      <c r="AK62" s="20"/>
      <c r="AL62" s="20" t="s">
        <v>31</v>
      </c>
      <c r="AM62" s="4"/>
      <c r="AN62" s="4"/>
      <c r="AO62" s="26">
        <v>2</v>
      </c>
      <c r="AP62" s="19"/>
      <c r="AQ62" s="19"/>
      <c r="AR62" s="26">
        <v>4</v>
      </c>
    </row>
    <row r="63" spans="1:44" x14ac:dyDescent="0.25">
      <c r="B63" s="17">
        <v>3.636574074074074E-2</v>
      </c>
      <c r="C63" s="4" t="s">
        <v>28</v>
      </c>
      <c r="D63" s="4"/>
      <c r="E63" s="15">
        <v>3.4722222222222222E-5</v>
      </c>
      <c r="F63" s="4"/>
      <c r="L63" s="17">
        <v>1.5972222222222224E-2</v>
      </c>
      <c r="M63" s="4" t="s">
        <v>28</v>
      </c>
      <c r="N63" s="4"/>
      <c r="O63" s="18">
        <v>3.4722222222222222E-5</v>
      </c>
      <c r="P63" s="4"/>
      <c r="V63" s="6"/>
      <c r="W63" s="17">
        <v>8.9699074074074073E-3</v>
      </c>
      <c r="X63" s="4" t="s">
        <v>28</v>
      </c>
      <c r="Y63" s="4"/>
      <c r="Z63" s="4" t="s">
        <v>32</v>
      </c>
      <c r="AA63" s="15">
        <v>3.4722222222222222E-5</v>
      </c>
      <c r="AB63" s="4"/>
      <c r="AD63" s="26">
        <v>0</v>
      </c>
      <c r="AG63" s="26">
        <v>4</v>
      </c>
      <c r="AH63" s="19"/>
      <c r="AI63" s="14">
        <v>6.6087962962962959E-2</v>
      </c>
      <c r="AJ63" s="20"/>
      <c r="AK63" s="20" t="s">
        <v>28</v>
      </c>
      <c r="AL63" s="21" t="s">
        <v>30</v>
      </c>
      <c r="AM63" s="4"/>
      <c r="AN63" s="4"/>
      <c r="AO63" s="26">
        <v>1</v>
      </c>
      <c r="AP63" s="19"/>
      <c r="AQ63" s="19"/>
      <c r="AR63" s="26">
        <v>5</v>
      </c>
    </row>
    <row r="64" spans="1:44" x14ac:dyDescent="0.25">
      <c r="B64" s="17">
        <v>5.6504629629629627E-2</v>
      </c>
      <c r="C64" s="4"/>
      <c r="D64" s="4" t="s">
        <v>28</v>
      </c>
      <c r="E64" s="15">
        <v>4.8263888888888887E-3</v>
      </c>
      <c r="F64" s="4"/>
      <c r="L64" s="17">
        <v>3.9004629629629632E-2</v>
      </c>
      <c r="M64" s="4" t="s">
        <v>28</v>
      </c>
      <c r="N64" s="4"/>
      <c r="O64" s="18">
        <v>3.4722222222222222E-5</v>
      </c>
      <c r="P64" s="4"/>
      <c r="V64" s="6"/>
      <c r="W64" s="17">
        <v>9.0509259259259258E-3</v>
      </c>
      <c r="X64" s="4"/>
      <c r="Y64" s="4" t="s">
        <v>28</v>
      </c>
      <c r="Z64" s="21" t="s">
        <v>29</v>
      </c>
      <c r="AA64" s="15">
        <v>4.155092592592593E-3</v>
      </c>
      <c r="AB64" s="4">
        <v>1</v>
      </c>
      <c r="AD64" s="26">
        <v>1</v>
      </c>
      <c r="AG64" s="26">
        <v>4</v>
      </c>
      <c r="AH64" s="19"/>
      <c r="AI64" s="14">
        <v>7.256944444444445E-2</v>
      </c>
      <c r="AJ64" s="20"/>
      <c r="AK64" s="20" t="s">
        <v>28</v>
      </c>
      <c r="AL64" s="21" t="s">
        <v>30</v>
      </c>
      <c r="AM64" s="4"/>
      <c r="AN64" s="4"/>
      <c r="AO64" s="26">
        <v>3</v>
      </c>
      <c r="AP64" s="19"/>
      <c r="AQ64" s="19"/>
      <c r="AR64" s="26">
        <v>3</v>
      </c>
    </row>
    <row r="65" spans="1:44" x14ac:dyDescent="0.25">
      <c r="B65" s="17">
        <v>5.769675925925926E-2</v>
      </c>
      <c r="C65" s="4"/>
      <c r="D65" s="4" t="s">
        <v>28</v>
      </c>
      <c r="E65" s="15">
        <v>2.673611111111111E-3</v>
      </c>
      <c r="F65" s="4"/>
      <c r="L65" s="17">
        <v>5.5717592592592596E-2</v>
      </c>
      <c r="M65" s="4" t="s">
        <v>28</v>
      </c>
      <c r="N65" s="4"/>
      <c r="O65" s="18">
        <v>2.3148148148148147E-5</v>
      </c>
      <c r="P65" s="4"/>
      <c r="V65" s="6"/>
      <c r="W65" s="14">
        <v>1.3738425925925926E-2</v>
      </c>
      <c r="X65" s="4" t="s">
        <v>28</v>
      </c>
      <c r="Y65" s="4"/>
      <c r="Z65" s="4" t="s">
        <v>29</v>
      </c>
      <c r="AA65" s="18">
        <v>1.1574074074074073E-5</v>
      </c>
      <c r="AB65" s="20"/>
      <c r="AD65" s="26">
        <v>0</v>
      </c>
      <c r="AG65" s="26">
        <v>4</v>
      </c>
      <c r="AH65" s="19"/>
      <c r="AI65" s="14">
        <v>7.778935185185186E-2</v>
      </c>
      <c r="AJ65" s="20"/>
      <c r="AK65" s="20" t="s">
        <v>28</v>
      </c>
      <c r="AL65" s="21" t="s">
        <v>31</v>
      </c>
      <c r="AM65" s="4"/>
      <c r="AN65" s="4"/>
      <c r="AO65" s="26">
        <v>0</v>
      </c>
      <c r="AP65" s="19"/>
      <c r="AQ65" s="19"/>
      <c r="AR65" s="26">
        <v>3</v>
      </c>
    </row>
    <row r="66" spans="1:44" x14ac:dyDescent="0.25">
      <c r="B66" s="17">
        <v>6.1365740740740742E-2</v>
      </c>
      <c r="C66" s="4" t="s">
        <v>28</v>
      </c>
      <c r="D66" s="4"/>
      <c r="E66" s="15">
        <v>3.4722222222222222E-5</v>
      </c>
      <c r="F66" s="4"/>
      <c r="L66" s="17">
        <v>5.9317129629629629E-2</v>
      </c>
      <c r="M66" s="4" t="s">
        <v>28</v>
      </c>
      <c r="N66" s="4"/>
      <c r="O66" s="15">
        <v>3.4722222222222222E-5</v>
      </c>
      <c r="P66" s="4"/>
      <c r="V66" s="6"/>
      <c r="W66" s="17">
        <v>1.9895833333333331E-2</v>
      </c>
      <c r="X66" s="4"/>
      <c r="Y66" s="4" t="s">
        <v>28</v>
      </c>
      <c r="Z66" s="21" t="s">
        <v>29</v>
      </c>
      <c r="AA66" s="15">
        <v>3.7268518518518514E-3</v>
      </c>
      <c r="AB66" s="4">
        <v>1</v>
      </c>
      <c r="AD66" s="26">
        <v>2</v>
      </c>
      <c r="AG66" s="26">
        <v>4</v>
      </c>
      <c r="AH66" s="19"/>
      <c r="AI66" s="14">
        <v>8.1122685185185187E-2</v>
      </c>
      <c r="AJ66" s="20"/>
      <c r="AK66" s="20" t="s">
        <v>28</v>
      </c>
      <c r="AL66" s="21" t="s">
        <v>30</v>
      </c>
      <c r="AM66" s="4"/>
      <c r="AN66" s="4"/>
      <c r="AO66" s="26">
        <v>1</v>
      </c>
      <c r="AP66" s="19"/>
      <c r="AQ66" s="19"/>
      <c r="AR66" s="26">
        <v>4</v>
      </c>
    </row>
    <row r="67" spans="1:44" x14ac:dyDescent="0.25">
      <c r="B67" s="17">
        <v>6.9386574074074073E-2</v>
      </c>
      <c r="C67" s="4"/>
      <c r="D67" s="4" t="s">
        <v>28</v>
      </c>
      <c r="E67" s="15">
        <v>1.9097222222222222E-3</v>
      </c>
      <c r="F67" s="4"/>
      <c r="L67" s="17">
        <v>6.4143518518518516E-2</v>
      </c>
      <c r="M67" s="4" t="s">
        <v>28</v>
      </c>
      <c r="N67" s="4"/>
      <c r="O67" s="18">
        <v>2.3148148148148147E-5</v>
      </c>
      <c r="P67" s="4"/>
      <c r="V67" s="6"/>
      <c r="W67" s="17">
        <v>2.7627314814814813E-2</v>
      </c>
      <c r="X67" s="4"/>
      <c r="Y67" s="4" t="s">
        <v>28</v>
      </c>
      <c r="Z67" s="21" t="s">
        <v>29</v>
      </c>
      <c r="AA67" s="15">
        <v>4.4560185185185189E-3</v>
      </c>
      <c r="AB67" s="4">
        <v>1</v>
      </c>
      <c r="AC67" t="s">
        <v>41</v>
      </c>
      <c r="AD67">
        <f>AVERAGE(AD57:AD66)</f>
        <v>0.9</v>
      </c>
      <c r="AG67" s="26">
        <v>2</v>
      </c>
      <c r="AH67" s="19"/>
      <c r="AI67" s="14">
        <v>8.3321759259259262E-2</v>
      </c>
      <c r="AJ67" s="20"/>
      <c r="AK67" s="20" t="s">
        <v>28</v>
      </c>
      <c r="AL67" s="21" t="s">
        <v>30</v>
      </c>
      <c r="AM67" s="4"/>
      <c r="AN67" s="29" t="s">
        <v>41</v>
      </c>
      <c r="AO67" s="29">
        <f>AVERAGE(AO57:AO66)</f>
        <v>1</v>
      </c>
      <c r="AP67" s="31"/>
      <c r="AQ67" s="29" t="s">
        <v>41</v>
      </c>
      <c r="AR67" s="29">
        <f>AVERAGE(AR57:AR66)</f>
        <v>3.9</v>
      </c>
    </row>
    <row r="68" spans="1:44" x14ac:dyDescent="0.25">
      <c r="B68" s="17">
        <v>7.778935185185186E-2</v>
      </c>
      <c r="C68" s="4" t="s">
        <v>28</v>
      </c>
      <c r="D68" s="4"/>
      <c r="E68" s="15">
        <v>3.4722222222222222E-5</v>
      </c>
      <c r="F68" s="4"/>
      <c r="L68" s="17">
        <v>8.549768518518519E-2</v>
      </c>
      <c r="M68" s="4" t="s">
        <v>28</v>
      </c>
      <c r="N68" s="4"/>
      <c r="O68" s="15">
        <v>3.4722222222222222E-5</v>
      </c>
      <c r="P68" s="4"/>
      <c r="V68" s="6"/>
      <c r="W68" s="17">
        <v>2.7800925925925923E-2</v>
      </c>
      <c r="X68" s="4" t="s">
        <v>28</v>
      </c>
      <c r="Y68" s="4"/>
      <c r="Z68" s="4" t="s">
        <v>29</v>
      </c>
      <c r="AA68" s="18">
        <v>1.1574074074074073E-5</v>
      </c>
      <c r="AB68" s="20"/>
      <c r="AC68" t="s">
        <v>42</v>
      </c>
      <c r="AD68">
        <f>STDEV(AD57:AD66)</f>
        <v>0.87559503577091313</v>
      </c>
      <c r="AF68" t="s">
        <v>41</v>
      </c>
      <c r="AG68">
        <f>AVERAGE(AG58:AG67)</f>
        <v>3.2</v>
      </c>
      <c r="AH68" s="19"/>
      <c r="AI68" s="14">
        <v>9.5613425925925921E-2</v>
      </c>
      <c r="AJ68" s="20" t="s">
        <v>28</v>
      </c>
      <c r="AK68" s="20"/>
      <c r="AL68" s="20" t="s">
        <v>31</v>
      </c>
      <c r="AM68" s="4"/>
      <c r="AN68" s="29" t="s">
        <v>42</v>
      </c>
      <c r="AO68" s="29">
        <f>STDEV(AO57:AO66)</f>
        <v>0.94280904158206336</v>
      </c>
      <c r="AP68" s="31"/>
      <c r="AQ68" s="29" t="s">
        <v>42</v>
      </c>
      <c r="AR68" s="29">
        <f>STDEV(AR57:AR66)</f>
        <v>0.73786478737262229</v>
      </c>
    </row>
    <row r="69" spans="1:44" x14ac:dyDescent="0.25">
      <c r="B69" s="17">
        <v>0.10756944444444444</v>
      </c>
      <c r="C69" s="4"/>
      <c r="D69" s="4" t="s">
        <v>28</v>
      </c>
      <c r="E69" s="15">
        <v>2.3148148148148151E-3</v>
      </c>
      <c r="F69" s="4"/>
      <c r="L69" s="17">
        <v>9.4293981481481479E-2</v>
      </c>
      <c r="M69" s="4"/>
      <c r="N69" s="4" t="s">
        <v>28</v>
      </c>
      <c r="O69" s="15">
        <v>2.3148148148148151E-3</v>
      </c>
      <c r="P69" s="4"/>
      <c r="V69" s="6"/>
      <c r="W69" s="17">
        <v>2.8113425925925927E-2</v>
      </c>
      <c r="X69" s="4" t="s">
        <v>28</v>
      </c>
      <c r="Y69" s="4"/>
      <c r="Z69" s="4" t="s">
        <v>29</v>
      </c>
      <c r="AA69" s="15">
        <v>4.6296296296296294E-5</v>
      </c>
      <c r="AB69" s="4"/>
      <c r="AC69" t="s">
        <v>43</v>
      </c>
      <c r="AD69">
        <f>AD68/SQRT(10)</f>
        <v>0.27688746209726917</v>
      </c>
      <c r="AF69" t="s">
        <v>42</v>
      </c>
      <c r="AG69">
        <f>STDEV(AG58:AG67)</f>
        <v>1.0327955589886442</v>
      </c>
      <c r="AH69" s="19"/>
      <c r="AI69" s="14">
        <v>9.6087962962962958E-2</v>
      </c>
      <c r="AJ69" s="20"/>
      <c r="AK69" s="20" t="s">
        <v>28</v>
      </c>
      <c r="AL69" s="21" t="s">
        <v>31</v>
      </c>
      <c r="AM69" s="4"/>
      <c r="AN69" s="29" t="s">
        <v>43</v>
      </c>
      <c r="AO69" s="29">
        <f>AO68/SQRT(10)</f>
        <v>0.29814239699997191</v>
      </c>
      <c r="AP69" s="31"/>
      <c r="AQ69" s="29" t="s">
        <v>43</v>
      </c>
      <c r="AR69" s="29">
        <f>AR68/SQRT(10)</f>
        <v>0.23333333333333345</v>
      </c>
    </row>
    <row r="70" spans="1:44" x14ac:dyDescent="0.25">
      <c r="B70" s="17">
        <v>0.1164236111111111</v>
      </c>
      <c r="C70" s="4" t="s">
        <v>28</v>
      </c>
      <c r="D70" s="4"/>
      <c r="E70" s="15">
        <v>3.4722222222222222E-5</v>
      </c>
      <c r="F70" s="4"/>
      <c r="L70" s="17">
        <v>9.4432870370370361E-2</v>
      </c>
      <c r="M70" s="4" t="s">
        <v>28</v>
      </c>
      <c r="N70" s="4"/>
      <c r="O70" s="18">
        <v>3.4722222222222222E-5</v>
      </c>
      <c r="P70" s="4"/>
      <c r="V70" s="6"/>
      <c r="W70" s="17">
        <v>3.2858796296296296E-2</v>
      </c>
      <c r="X70" s="4"/>
      <c r="Y70" s="4" t="s">
        <v>28</v>
      </c>
      <c r="Z70" s="21" t="s">
        <v>29</v>
      </c>
      <c r="AA70" s="15">
        <v>5.3935185185185188E-3</v>
      </c>
      <c r="AB70" s="4">
        <v>1</v>
      </c>
      <c r="AF70" t="s">
        <v>43</v>
      </c>
      <c r="AG70">
        <f>AG69/SQRT(10)</f>
        <v>0.32659863237109027</v>
      </c>
      <c r="AH70" s="19"/>
      <c r="AI70" s="14">
        <v>9.7175925925925929E-2</v>
      </c>
      <c r="AJ70" s="20" t="s">
        <v>28</v>
      </c>
      <c r="AK70" s="20"/>
      <c r="AL70" s="20" t="s">
        <v>30</v>
      </c>
      <c r="AM70" s="4"/>
      <c r="AN70" s="4"/>
      <c r="AO70" s="19"/>
      <c r="AP70" s="19"/>
      <c r="AQ70" s="19"/>
      <c r="AR70" s="19"/>
    </row>
    <row r="71" spans="1:44" x14ac:dyDescent="0.25">
      <c r="B71" s="17">
        <v>0.12916666666666668</v>
      </c>
      <c r="C71" s="4"/>
      <c r="D71" s="4" t="s">
        <v>28</v>
      </c>
      <c r="E71" s="15">
        <v>2.3148148148148151E-3</v>
      </c>
      <c r="F71" s="4"/>
      <c r="L71" s="17">
        <v>0.10394675925925927</v>
      </c>
      <c r="M71" s="4" t="s">
        <v>28</v>
      </c>
      <c r="N71" s="4" t="s">
        <v>45</v>
      </c>
      <c r="O71" s="15">
        <v>2.3148148148148151E-3</v>
      </c>
      <c r="P71" s="4"/>
      <c r="V71" s="6"/>
      <c r="W71" s="17">
        <v>5.1122685185185181E-2</v>
      </c>
      <c r="X71" s="4" t="s">
        <v>28</v>
      </c>
      <c r="Y71" s="4"/>
      <c r="Z71" s="4" t="s">
        <v>29</v>
      </c>
      <c r="AA71" s="18">
        <v>1.1574074074074073E-5</v>
      </c>
      <c r="AB71" s="20"/>
      <c r="AH71" s="19"/>
      <c r="AI71" s="14">
        <v>0.11092592592592593</v>
      </c>
      <c r="AJ71" s="20" t="s">
        <v>28</v>
      </c>
      <c r="AK71" s="20"/>
      <c r="AL71" s="20" t="s">
        <v>31</v>
      </c>
      <c r="AM71" s="4"/>
      <c r="AN71" s="4"/>
      <c r="AO71" s="19"/>
      <c r="AP71" s="19"/>
      <c r="AQ71" s="19"/>
      <c r="AR71" s="19"/>
    </row>
    <row r="72" spans="1:44" x14ac:dyDescent="0.25">
      <c r="A72">
        <v>7</v>
      </c>
      <c r="B72" s="17">
        <v>2.7777777777777776E-2</v>
      </c>
      <c r="C72" s="4" t="s">
        <v>28</v>
      </c>
      <c r="D72" s="4"/>
      <c r="E72" s="15">
        <v>3.4722222222222222E-5</v>
      </c>
      <c r="F72" s="4"/>
      <c r="K72">
        <v>7</v>
      </c>
      <c r="L72" s="17">
        <v>2.0949074074074075E-2</v>
      </c>
      <c r="M72" s="4" t="s">
        <v>28</v>
      </c>
      <c r="N72" s="4"/>
      <c r="O72" s="15">
        <v>1.1574074074074073E-5</v>
      </c>
      <c r="P72" s="4"/>
      <c r="V72" s="6">
        <v>7</v>
      </c>
      <c r="W72" s="17">
        <v>1.8425925925925925E-2</v>
      </c>
      <c r="X72" s="4" t="s">
        <v>28</v>
      </c>
      <c r="Y72" s="4"/>
      <c r="Z72" s="4" t="s">
        <v>32</v>
      </c>
      <c r="AA72" s="18">
        <v>1.1574074074074073E-5</v>
      </c>
      <c r="AB72" s="20"/>
      <c r="AH72" s="19">
        <v>7</v>
      </c>
      <c r="AI72" s="14">
        <v>1.3229166666666667E-2</v>
      </c>
      <c r="AJ72" s="20" t="s">
        <v>28</v>
      </c>
      <c r="AK72" s="20"/>
      <c r="AL72" s="20" t="s">
        <v>31</v>
      </c>
      <c r="AM72" s="4"/>
      <c r="AN72" s="4"/>
      <c r="AO72" s="19"/>
      <c r="AP72" s="19"/>
      <c r="AQ72" s="19"/>
      <c r="AR72" s="19"/>
    </row>
    <row r="73" spans="1:44" x14ac:dyDescent="0.25">
      <c r="B73" s="17">
        <v>3.7314814814814815E-2</v>
      </c>
      <c r="C73" s="4" t="s">
        <v>28</v>
      </c>
      <c r="D73" s="4"/>
      <c r="E73" s="15">
        <v>3.4722222222222222E-5</v>
      </c>
      <c r="F73" s="4"/>
      <c r="L73" s="17">
        <v>2.3298611111111107E-2</v>
      </c>
      <c r="M73" s="4" t="s">
        <v>28</v>
      </c>
      <c r="N73" s="4" t="s">
        <v>45</v>
      </c>
      <c r="O73" s="15">
        <v>1.3888888888888889E-3</v>
      </c>
      <c r="P73" s="4"/>
      <c r="V73" s="6"/>
      <c r="W73" s="17">
        <v>2.2465277777777778E-2</v>
      </c>
      <c r="X73" s="4" t="s">
        <v>28</v>
      </c>
      <c r="Y73" s="4"/>
      <c r="Z73" s="4" t="s">
        <v>29</v>
      </c>
      <c r="AA73" s="18">
        <v>1.1574074074074073E-5</v>
      </c>
      <c r="AB73" s="20"/>
      <c r="AH73" s="19"/>
      <c r="AI73" s="14">
        <v>2.210648148148148E-2</v>
      </c>
      <c r="AJ73" s="20" t="s">
        <v>28</v>
      </c>
      <c r="AK73" s="20"/>
      <c r="AL73" s="20" t="s">
        <v>30</v>
      </c>
      <c r="AM73" s="4"/>
      <c r="AN73" s="4"/>
      <c r="AO73" s="19"/>
      <c r="AP73" s="19"/>
      <c r="AQ73" s="19"/>
      <c r="AR73" s="19"/>
    </row>
    <row r="74" spans="1:44" x14ac:dyDescent="0.25">
      <c r="B74" s="17">
        <v>4.3750000000000004E-2</v>
      </c>
      <c r="C74" s="4" t="s">
        <v>28</v>
      </c>
      <c r="D74" s="4"/>
      <c r="E74" s="15">
        <v>3.4722222222222222E-5</v>
      </c>
      <c r="F74" s="4"/>
      <c r="L74" s="17">
        <v>3.453703703703704E-2</v>
      </c>
      <c r="M74" s="4" t="s">
        <v>28</v>
      </c>
      <c r="N74" s="4"/>
      <c r="O74" s="15">
        <v>3.4722222222222222E-5</v>
      </c>
      <c r="P74" s="4"/>
      <c r="V74" s="6"/>
      <c r="W74" s="17">
        <v>2.4907407407407406E-2</v>
      </c>
      <c r="X74" s="4"/>
      <c r="Y74" s="4" t="s">
        <v>28</v>
      </c>
      <c r="Z74" s="21" t="s">
        <v>29</v>
      </c>
      <c r="AA74" s="15">
        <v>7.0717592592592594E-3</v>
      </c>
      <c r="AB74" s="4">
        <v>1</v>
      </c>
      <c r="AH74" s="19"/>
      <c r="AI74" s="14">
        <v>5.7997685185185187E-2</v>
      </c>
      <c r="AJ74" s="20" t="s">
        <v>28</v>
      </c>
      <c r="AK74" s="20"/>
      <c r="AL74" s="20" t="s">
        <v>31</v>
      </c>
      <c r="AM74" s="4"/>
      <c r="AN74" s="4"/>
      <c r="AO74" s="19"/>
      <c r="AP74" s="19"/>
      <c r="AQ74" s="19"/>
      <c r="AR74" s="19"/>
    </row>
    <row r="75" spans="1:44" x14ac:dyDescent="0.25">
      <c r="B75" s="17">
        <v>4.8425925925925928E-2</v>
      </c>
      <c r="C75" s="4" t="s">
        <v>28</v>
      </c>
      <c r="D75" s="4"/>
      <c r="E75" s="18">
        <v>3.4722222222222222E-5</v>
      </c>
      <c r="F75" s="4"/>
      <c r="L75" s="17">
        <v>5.935185185185185E-2</v>
      </c>
      <c r="M75" s="4"/>
      <c r="N75" s="4" t="s">
        <v>28</v>
      </c>
      <c r="O75" s="15">
        <v>2.1180555555555553E-3</v>
      </c>
      <c r="P75" s="4"/>
      <c r="V75" s="6"/>
      <c r="W75" s="17">
        <v>2.8113425925925927E-2</v>
      </c>
      <c r="X75" s="4" t="s">
        <v>28</v>
      </c>
      <c r="Y75" s="4"/>
      <c r="Z75" s="4" t="s">
        <v>29</v>
      </c>
      <c r="AA75" s="18">
        <v>1.1574074074074073E-5</v>
      </c>
      <c r="AB75" s="20"/>
      <c r="AH75" s="19"/>
      <c r="AI75" s="14">
        <v>6.6076388888888893E-2</v>
      </c>
      <c r="AJ75" s="20"/>
      <c r="AK75" s="20" t="s">
        <v>28</v>
      </c>
      <c r="AL75" s="21" t="s">
        <v>30</v>
      </c>
      <c r="AM75" s="4"/>
      <c r="AN75" s="4"/>
      <c r="AO75" s="19"/>
      <c r="AP75" s="19"/>
      <c r="AQ75" s="19"/>
      <c r="AR75" s="19"/>
    </row>
    <row r="76" spans="1:44" x14ac:dyDescent="0.25">
      <c r="B76" s="17">
        <v>5.5474537037037037E-2</v>
      </c>
      <c r="C76" s="4"/>
      <c r="D76" s="4" t="s">
        <v>28</v>
      </c>
      <c r="E76" s="15">
        <v>3.0208333333333333E-3</v>
      </c>
      <c r="F76" s="4"/>
      <c r="L76" s="17">
        <v>8.2025462962962967E-2</v>
      </c>
      <c r="M76" s="4" t="s">
        <v>28</v>
      </c>
      <c r="N76" s="4"/>
      <c r="O76" s="15">
        <v>1.1574074074074073E-5</v>
      </c>
      <c r="P76" s="4"/>
      <c r="V76" s="6"/>
      <c r="W76" s="17">
        <v>3.2858796296296296E-2</v>
      </c>
      <c r="X76" s="4" t="s">
        <v>28</v>
      </c>
      <c r="Y76" s="4"/>
      <c r="Z76" s="4" t="s">
        <v>29</v>
      </c>
      <c r="AA76" s="18">
        <v>1.1574074074074073E-5</v>
      </c>
      <c r="AB76" s="20"/>
      <c r="AH76" s="19"/>
      <c r="AI76" s="14">
        <v>7.1469907407407399E-2</v>
      </c>
      <c r="AJ76" s="20"/>
      <c r="AK76" s="20" t="s">
        <v>28</v>
      </c>
      <c r="AL76" s="21" t="s">
        <v>31</v>
      </c>
      <c r="AM76" s="4"/>
      <c r="AN76" s="4"/>
      <c r="AO76" s="19"/>
      <c r="AP76" s="19"/>
      <c r="AQ76" s="19"/>
      <c r="AR76" s="19"/>
    </row>
    <row r="77" spans="1:44" x14ac:dyDescent="0.25">
      <c r="B77" s="17">
        <v>6.0358796296296292E-2</v>
      </c>
      <c r="C77" s="4" t="s">
        <v>28</v>
      </c>
      <c r="D77" s="4"/>
      <c r="E77" s="15">
        <v>3.4722222222222222E-5</v>
      </c>
      <c r="F77" s="4"/>
      <c r="L77" s="17">
        <v>0.10253472222222222</v>
      </c>
      <c r="M77" s="4"/>
      <c r="N77" s="4" t="s">
        <v>28</v>
      </c>
      <c r="O77" s="15">
        <v>3.7384259259259263E-3</v>
      </c>
      <c r="P77" s="4"/>
      <c r="V77" s="6"/>
      <c r="W77" s="17">
        <v>5.1122685185185181E-2</v>
      </c>
      <c r="X77" s="4"/>
      <c r="Y77" s="4" t="s">
        <v>28</v>
      </c>
      <c r="Z77" s="21" t="s">
        <v>29</v>
      </c>
      <c r="AA77" s="15">
        <v>3.2870370370370367E-3</v>
      </c>
      <c r="AB77" s="4">
        <v>1</v>
      </c>
      <c r="AH77" s="19"/>
      <c r="AI77" s="14">
        <v>7.363425925925926E-2</v>
      </c>
      <c r="AJ77" s="20" t="s">
        <v>28</v>
      </c>
      <c r="AK77" s="20"/>
      <c r="AL77" s="20" t="s">
        <v>31</v>
      </c>
      <c r="AM77" s="4"/>
      <c r="AN77" s="4"/>
      <c r="AO77" s="19"/>
      <c r="AP77" s="19"/>
      <c r="AQ77" s="19"/>
      <c r="AR77" s="19"/>
    </row>
    <row r="78" spans="1:44" x14ac:dyDescent="0.25">
      <c r="B78" s="17">
        <v>6.2430555555555552E-2</v>
      </c>
      <c r="C78" s="4" t="s">
        <v>28</v>
      </c>
      <c r="D78" s="4"/>
      <c r="E78" s="15">
        <v>3.4722222222222222E-5</v>
      </c>
      <c r="F78" s="4"/>
      <c r="L78" s="17">
        <v>0.10833333333333334</v>
      </c>
      <c r="M78" s="4" t="s">
        <v>28</v>
      </c>
      <c r="N78" s="4"/>
      <c r="O78" s="15">
        <v>3.4722222222222222E-5</v>
      </c>
      <c r="P78" s="4"/>
      <c r="V78" s="6"/>
      <c r="W78" s="17">
        <v>6.2222222222222227E-2</v>
      </c>
      <c r="X78" s="4"/>
      <c r="Y78" s="4" t="s">
        <v>28</v>
      </c>
      <c r="Z78" s="21" t="s">
        <v>29</v>
      </c>
      <c r="AA78" s="15">
        <v>4.1666666666666666E-3</v>
      </c>
      <c r="AB78" s="4">
        <v>1</v>
      </c>
      <c r="AH78" s="19"/>
      <c r="AI78" s="14">
        <v>9.1909722222222226E-2</v>
      </c>
      <c r="AJ78" s="20"/>
      <c r="AK78" s="20" t="s">
        <v>28</v>
      </c>
      <c r="AL78" s="21" t="s">
        <v>30</v>
      </c>
      <c r="AM78" s="4"/>
      <c r="AN78" s="4"/>
      <c r="AO78" s="19"/>
      <c r="AP78" s="19"/>
      <c r="AQ78" s="19"/>
      <c r="AR78" s="19"/>
    </row>
    <row r="79" spans="1:44" x14ac:dyDescent="0.25">
      <c r="B79" s="17">
        <v>6.7175925925925931E-2</v>
      </c>
      <c r="C79" s="4"/>
      <c r="D79" s="4" t="s">
        <v>28</v>
      </c>
      <c r="E79" s="15">
        <v>2.3958333333333336E-3</v>
      </c>
      <c r="F79" s="4"/>
      <c r="L79" s="17">
        <v>0.11660879629629629</v>
      </c>
      <c r="M79" s="4" t="s">
        <v>28</v>
      </c>
      <c r="N79" s="4"/>
      <c r="O79" s="15">
        <v>3.4722222222222222E-5</v>
      </c>
      <c r="P79" s="4"/>
      <c r="V79" s="6"/>
      <c r="W79" s="17">
        <v>7.9108796296296288E-2</v>
      </c>
      <c r="X79" s="4"/>
      <c r="Y79" s="4" t="s">
        <v>28</v>
      </c>
      <c r="Z79" s="21" t="s">
        <v>32</v>
      </c>
      <c r="AA79" s="15">
        <v>3.0439814814814821E-3</v>
      </c>
      <c r="AB79" s="4">
        <v>0</v>
      </c>
      <c r="AE79" s="4"/>
      <c r="AH79" s="19"/>
      <c r="AI79" s="14">
        <v>9.7037037037037033E-2</v>
      </c>
      <c r="AJ79" s="20"/>
      <c r="AK79" s="20" t="s">
        <v>28</v>
      </c>
      <c r="AL79" s="21" t="s">
        <v>30</v>
      </c>
      <c r="AM79" s="4"/>
      <c r="AN79" s="4"/>
      <c r="AO79" s="19"/>
      <c r="AP79" s="19"/>
      <c r="AQ79" s="19"/>
      <c r="AR79" s="19"/>
    </row>
    <row r="80" spans="1:44" x14ac:dyDescent="0.25">
      <c r="B80" s="17">
        <v>7.0868055555555545E-2</v>
      </c>
      <c r="C80" s="4" t="s">
        <v>28</v>
      </c>
      <c r="D80" s="4"/>
      <c r="E80" s="15">
        <v>3.4722222222222222E-5</v>
      </c>
      <c r="F80" s="4"/>
      <c r="L80" s="17">
        <v>0.13214120370370372</v>
      </c>
      <c r="M80" s="4"/>
      <c r="N80" s="4" t="s">
        <v>28</v>
      </c>
      <c r="O80" s="15">
        <v>2.1180555555555553E-3</v>
      </c>
      <c r="P80" s="4"/>
      <c r="V80" s="6"/>
      <c r="W80" s="17">
        <v>8.4201388888888895E-2</v>
      </c>
      <c r="X80" s="4" t="s">
        <v>28</v>
      </c>
      <c r="Y80" s="4"/>
      <c r="Z80" s="4" t="s">
        <v>29</v>
      </c>
      <c r="AA80" s="15">
        <v>2.3148148148148147E-5</v>
      </c>
      <c r="AB80" s="4"/>
      <c r="AE80" s="4"/>
      <c r="AF80" s="4"/>
      <c r="AH80" s="19"/>
      <c r="AI80" s="14">
        <v>0.10401620370370369</v>
      </c>
      <c r="AJ80" s="20"/>
      <c r="AK80" s="20" t="s">
        <v>28</v>
      </c>
      <c r="AL80" s="21" t="s">
        <v>30</v>
      </c>
      <c r="AM80" s="4"/>
      <c r="AN80" s="4"/>
      <c r="AO80" s="19"/>
      <c r="AP80" s="19"/>
      <c r="AQ80" s="19"/>
      <c r="AR80" s="19"/>
    </row>
    <row r="81" spans="1:44" x14ac:dyDescent="0.25">
      <c r="B81" s="17">
        <v>8.335648148148149E-2</v>
      </c>
      <c r="C81" s="4"/>
      <c r="D81" s="4" t="s">
        <v>28</v>
      </c>
      <c r="E81" s="15">
        <v>3.2291666666666666E-3</v>
      </c>
      <c r="F81" s="4"/>
      <c r="L81" s="17">
        <v>0.13548611111111111</v>
      </c>
      <c r="M81" s="4" t="s">
        <v>28</v>
      </c>
      <c r="N81" s="4"/>
      <c r="O81" s="18">
        <v>3.4722222222222222E-5</v>
      </c>
      <c r="P81" s="4"/>
      <c r="V81" s="6"/>
      <c r="W81" s="17">
        <v>8.4259259259259256E-2</v>
      </c>
      <c r="X81" s="4"/>
      <c r="Y81" s="4" t="s">
        <v>28</v>
      </c>
      <c r="Z81" s="21" t="s">
        <v>29</v>
      </c>
      <c r="AA81" s="15">
        <v>4.4212962962962956E-3</v>
      </c>
      <c r="AB81" s="4">
        <v>1</v>
      </c>
      <c r="AE81" s="4"/>
      <c r="AF81" s="19"/>
      <c r="AH81" s="19"/>
      <c r="AI81" s="14">
        <v>0.10486111111111111</v>
      </c>
      <c r="AJ81" s="20"/>
      <c r="AK81" s="20" t="s">
        <v>28</v>
      </c>
      <c r="AL81" s="21" t="s">
        <v>30</v>
      </c>
      <c r="AM81" s="4"/>
      <c r="AN81" s="4"/>
      <c r="AO81" s="19"/>
      <c r="AP81" s="19"/>
      <c r="AQ81" s="19"/>
      <c r="AR81" s="19"/>
    </row>
    <row r="82" spans="1:44" x14ac:dyDescent="0.25">
      <c r="A82">
        <v>8</v>
      </c>
      <c r="B82" s="17">
        <v>7.6388888888888886E-3</v>
      </c>
      <c r="C82" s="4" t="s">
        <v>28</v>
      </c>
      <c r="D82" s="4"/>
      <c r="E82" s="15">
        <v>3.4722222222222222E-5</v>
      </c>
      <c r="F82" s="4"/>
      <c r="K82">
        <v>8</v>
      </c>
      <c r="L82" s="17">
        <v>2.6909722222222224E-2</v>
      </c>
      <c r="M82" s="4" t="s">
        <v>28</v>
      </c>
      <c r="O82" s="15">
        <v>3.4722222222222222E-5</v>
      </c>
      <c r="P82" s="4"/>
      <c r="V82" s="6">
        <v>8</v>
      </c>
      <c r="W82" s="17">
        <v>3.3113425925925928E-2</v>
      </c>
      <c r="X82" s="4" t="s">
        <v>28</v>
      </c>
      <c r="Y82" s="4"/>
      <c r="Z82" s="4" t="s">
        <v>29</v>
      </c>
      <c r="AA82" s="15">
        <v>2.3148148148148147E-5</v>
      </c>
      <c r="AB82" s="4"/>
      <c r="AE82" s="4"/>
      <c r="AF82" s="4"/>
      <c r="AH82" s="19">
        <v>8</v>
      </c>
      <c r="AI82" s="14">
        <v>6.0185185185185177E-3</v>
      </c>
      <c r="AJ82" s="20"/>
      <c r="AK82" s="20" t="s">
        <v>28</v>
      </c>
      <c r="AL82" s="21" t="s">
        <v>30</v>
      </c>
      <c r="AM82" s="4"/>
      <c r="AN82" s="4"/>
      <c r="AO82" s="19"/>
      <c r="AP82" s="19"/>
      <c r="AQ82" s="19"/>
      <c r="AR82" s="19"/>
    </row>
    <row r="83" spans="1:44" x14ac:dyDescent="0.25">
      <c r="B83" s="17">
        <v>3.2210648148148148E-2</v>
      </c>
      <c r="C83" s="4" t="s">
        <v>28</v>
      </c>
      <c r="D83" s="4"/>
      <c r="E83" s="15">
        <v>2.3148148148148147E-5</v>
      </c>
      <c r="F83" s="4"/>
      <c r="L83" s="17">
        <v>2.9548611111111109E-2</v>
      </c>
      <c r="M83" s="4"/>
      <c r="N83" s="4" t="s">
        <v>28</v>
      </c>
      <c r="O83" s="15">
        <v>2.7546296296296294E-3</v>
      </c>
      <c r="P83" s="4"/>
      <c r="V83" s="6"/>
      <c r="W83" s="17">
        <v>5.0231481481481481E-2</v>
      </c>
      <c r="X83" s="4"/>
      <c r="Y83" s="4" t="s">
        <v>28</v>
      </c>
      <c r="Z83" s="21" t="s">
        <v>29</v>
      </c>
      <c r="AA83" s="15">
        <v>5.8217592592592592E-3</v>
      </c>
      <c r="AB83" s="4">
        <v>1</v>
      </c>
      <c r="AE83" s="4"/>
      <c r="AF83" s="19"/>
      <c r="AH83" s="19"/>
      <c r="AI83" s="14">
        <v>6.9675925925925921E-3</v>
      </c>
      <c r="AJ83" s="20" t="s">
        <v>28</v>
      </c>
      <c r="AK83" s="20"/>
      <c r="AL83" s="20" t="s">
        <v>30</v>
      </c>
      <c r="AM83" s="4"/>
      <c r="AN83" s="4"/>
      <c r="AO83" s="19"/>
      <c r="AP83" s="19"/>
      <c r="AQ83" s="19"/>
      <c r="AR83" s="19"/>
    </row>
    <row r="84" spans="1:44" x14ac:dyDescent="0.25">
      <c r="B84" s="17">
        <v>4.9375000000000002E-2</v>
      </c>
      <c r="C84" s="4" t="s">
        <v>28</v>
      </c>
      <c r="D84" s="4"/>
      <c r="E84" s="15">
        <v>3.4722222222222222E-5</v>
      </c>
      <c r="F84" s="4"/>
      <c r="L84" s="17">
        <v>6.851851851851852E-2</v>
      </c>
      <c r="M84" s="4" t="s">
        <v>28</v>
      </c>
      <c r="N84" s="4"/>
      <c r="O84" s="15">
        <v>3.4722222222222222E-5</v>
      </c>
      <c r="P84" s="4"/>
      <c r="V84" s="6"/>
      <c r="W84" s="15">
        <v>5.4467592592592595E-2</v>
      </c>
      <c r="X84" s="4"/>
      <c r="Y84" s="4" t="s">
        <v>28</v>
      </c>
      <c r="Z84" s="21" t="s">
        <v>29</v>
      </c>
      <c r="AA84" s="15">
        <v>4.9421296296296288E-3</v>
      </c>
      <c r="AB84" s="4">
        <v>1</v>
      </c>
      <c r="AE84" s="4"/>
      <c r="AF84" s="4"/>
      <c r="AH84" s="19"/>
      <c r="AI84" s="14">
        <v>1.4409722222222221E-2</v>
      </c>
      <c r="AJ84" s="20" t="s">
        <v>28</v>
      </c>
      <c r="AK84" s="20"/>
      <c r="AL84" s="20" t="s">
        <v>31</v>
      </c>
      <c r="AM84" s="4"/>
      <c r="AN84" s="4"/>
      <c r="AO84" s="19"/>
      <c r="AP84" s="19"/>
      <c r="AQ84" s="19"/>
      <c r="AR84" s="19"/>
    </row>
    <row r="85" spans="1:44" x14ac:dyDescent="0.25">
      <c r="B85" s="17">
        <v>5.8101851851851849E-2</v>
      </c>
      <c r="C85" s="4" t="s">
        <v>28</v>
      </c>
      <c r="D85" s="4"/>
      <c r="E85" s="15">
        <v>3.4722222222222222E-5</v>
      </c>
      <c r="F85" s="4"/>
      <c r="L85" s="17">
        <v>6.9699074074074066E-2</v>
      </c>
      <c r="M85" s="4" t="s">
        <v>28</v>
      </c>
      <c r="N85" s="4"/>
      <c r="O85" s="15">
        <v>3.4722222222222222E-5</v>
      </c>
      <c r="P85" s="4"/>
      <c r="V85" s="6"/>
      <c r="W85" s="17">
        <v>6.2268518518518522E-2</v>
      </c>
      <c r="X85" s="4"/>
      <c r="Y85" s="4" t="s">
        <v>28</v>
      </c>
      <c r="Z85" s="21" t="s">
        <v>29</v>
      </c>
      <c r="AA85" s="15">
        <v>5.3356481481481484E-3</v>
      </c>
      <c r="AB85" s="4">
        <v>1</v>
      </c>
      <c r="AE85" s="4"/>
      <c r="AF85" s="4"/>
      <c r="AH85" s="19"/>
      <c r="AI85" s="14">
        <v>1.9120370370370371E-2</v>
      </c>
      <c r="AJ85" s="20" t="s">
        <v>28</v>
      </c>
      <c r="AK85" s="20"/>
      <c r="AL85" s="20" t="s">
        <v>31</v>
      </c>
      <c r="AM85" s="4"/>
      <c r="AN85" s="4"/>
      <c r="AO85" s="19"/>
      <c r="AP85" s="19"/>
      <c r="AQ85" s="19"/>
      <c r="AR85" s="19"/>
    </row>
    <row r="86" spans="1:44" x14ac:dyDescent="0.25">
      <c r="B86" s="17">
        <v>6.6574074074074077E-2</v>
      </c>
      <c r="C86" s="4"/>
      <c r="D86" s="4" t="s">
        <v>28</v>
      </c>
      <c r="E86" s="15">
        <v>2.9166666666666668E-3</v>
      </c>
      <c r="F86" s="4"/>
      <c r="L86" s="17">
        <v>8.6817129629629633E-2</v>
      </c>
      <c r="M86" s="4" t="s">
        <v>28</v>
      </c>
      <c r="N86" s="4" t="s">
        <v>45</v>
      </c>
      <c r="O86" s="15">
        <v>2.9166666666666668E-3</v>
      </c>
      <c r="P86" s="4"/>
      <c r="V86" s="6"/>
      <c r="W86" s="17">
        <v>6.6481481481481489E-2</v>
      </c>
      <c r="X86" s="4" t="s">
        <v>28</v>
      </c>
      <c r="Y86" s="4"/>
      <c r="Z86" s="4" t="s">
        <v>32</v>
      </c>
      <c r="AA86" s="18">
        <v>1.1574074074074073E-5</v>
      </c>
      <c r="AB86" s="20"/>
      <c r="AE86" s="4"/>
      <c r="AF86" s="4"/>
      <c r="AH86" s="19"/>
      <c r="AI86" s="14">
        <v>2.2037037037037036E-2</v>
      </c>
      <c r="AJ86" s="20"/>
      <c r="AK86" s="20" t="s">
        <v>28</v>
      </c>
      <c r="AL86" s="21" t="s">
        <v>31</v>
      </c>
      <c r="AM86" s="4"/>
      <c r="AN86" s="4"/>
      <c r="AO86" s="19"/>
      <c r="AP86" s="19"/>
      <c r="AQ86" s="19"/>
      <c r="AR86" s="19"/>
    </row>
    <row r="87" spans="1:44" x14ac:dyDescent="0.25">
      <c r="B87" s="17">
        <v>7.0856481481481479E-2</v>
      </c>
      <c r="C87" s="4"/>
      <c r="D87" s="4" t="s">
        <v>28</v>
      </c>
      <c r="E87" s="15">
        <v>2.1412037037037038E-3</v>
      </c>
      <c r="F87" s="4"/>
      <c r="L87" s="17">
        <v>9.5648148148148149E-2</v>
      </c>
      <c r="M87" s="4" t="s">
        <v>28</v>
      </c>
      <c r="N87" s="4"/>
      <c r="O87" s="18">
        <v>3.4722222222222222E-5</v>
      </c>
      <c r="P87" s="4"/>
      <c r="V87" s="6"/>
      <c r="W87" s="17">
        <v>7.1111111111111111E-2</v>
      </c>
      <c r="X87" s="4" t="s">
        <v>28</v>
      </c>
      <c r="Y87" s="4"/>
      <c r="Z87" s="4" t="s">
        <v>29</v>
      </c>
      <c r="AA87" s="18">
        <v>1.1574074074074073E-5</v>
      </c>
      <c r="AB87" s="20"/>
      <c r="AE87" s="4"/>
      <c r="AF87" s="4"/>
      <c r="AH87" s="19"/>
      <c r="AI87" s="14">
        <v>2.7118055555555552E-2</v>
      </c>
      <c r="AJ87" s="20"/>
      <c r="AK87" s="20" t="s">
        <v>28</v>
      </c>
      <c r="AL87" s="21" t="s">
        <v>31</v>
      </c>
      <c r="AM87" s="4"/>
      <c r="AN87" s="4"/>
      <c r="AO87" s="19"/>
      <c r="AP87" s="19"/>
      <c r="AQ87" s="19"/>
      <c r="AR87" s="19"/>
    </row>
    <row r="88" spans="1:44" x14ac:dyDescent="0.25">
      <c r="B88" s="17">
        <v>8.1041666666666665E-2</v>
      </c>
      <c r="C88" s="4"/>
      <c r="D88" s="4" t="s">
        <v>28</v>
      </c>
      <c r="E88" s="15">
        <v>2.7546296296296294E-3</v>
      </c>
      <c r="F88" s="4"/>
      <c r="L88" s="17">
        <v>0.10902777777777778</v>
      </c>
      <c r="M88" s="4"/>
      <c r="N88" s="4" t="s">
        <v>28</v>
      </c>
      <c r="O88" s="15">
        <v>2.7546296296296294E-3</v>
      </c>
      <c r="P88" s="4"/>
      <c r="V88" s="6"/>
      <c r="W88" s="17">
        <v>0.11278935185185185</v>
      </c>
      <c r="X88" s="4"/>
      <c r="Y88" s="4" t="s">
        <v>28</v>
      </c>
      <c r="Z88" s="21" t="s">
        <v>29</v>
      </c>
      <c r="AA88" s="15">
        <v>6.238425925925925E-3</v>
      </c>
      <c r="AB88" s="4">
        <v>1</v>
      </c>
      <c r="AE88" s="4"/>
      <c r="AF88" s="4"/>
      <c r="AH88" s="19"/>
      <c r="AI88" s="14">
        <v>3.1585648148148147E-2</v>
      </c>
      <c r="AJ88" s="20"/>
      <c r="AK88" s="20" t="s">
        <v>28</v>
      </c>
      <c r="AL88" s="21" t="s">
        <v>30</v>
      </c>
      <c r="AM88" s="4"/>
      <c r="AN88" s="4"/>
      <c r="AO88" s="19"/>
      <c r="AP88" s="19"/>
      <c r="AQ88" s="19"/>
      <c r="AR88" s="19"/>
    </row>
    <row r="89" spans="1:44" x14ac:dyDescent="0.25">
      <c r="B89" s="17">
        <v>8.4768518518518521E-2</v>
      </c>
      <c r="C89" s="4" t="s">
        <v>28</v>
      </c>
      <c r="D89" s="4"/>
      <c r="E89" s="15">
        <v>3.4722222222222222E-5</v>
      </c>
      <c r="F89" s="4"/>
      <c r="L89" s="17">
        <v>0.11190972222222222</v>
      </c>
      <c r="M89" s="4"/>
      <c r="N89" s="4" t="s">
        <v>28</v>
      </c>
      <c r="O89" s="15">
        <v>1.423611111111111E-3</v>
      </c>
      <c r="P89" s="4"/>
      <c r="V89" s="6"/>
      <c r="W89" s="17">
        <v>0.12918981481481481</v>
      </c>
      <c r="X89" s="4" t="s">
        <v>28</v>
      </c>
      <c r="Y89" s="4"/>
      <c r="Z89" s="4" t="s">
        <v>32</v>
      </c>
      <c r="AA89" s="18">
        <v>1.1574074074074073E-5</v>
      </c>
      <c r="AB89" s="20"/>
      <c r="AH89" s="19"/>
      <c r="AI89" s="14">
        <v>3.4826388888888886E-2</v>
      </c>
      <c r="AJ89" s="20" t="s">
        <v>28</v>
      </c>
      <c r="AK89" s="20"/>
      <c r="AL89" s="20" t="s">
        <v>30</v>
      </c>
      <c r="AM89" s="4"/>
      <c r="AN89" s="4"/>
      <c r="AO89" s="19"/>
      <c r="AP89" s="19"/>
      <c r="AQ89" s="19"/>
      <c r="AR89" s="19"/>
    </row>
    <row r="90" spans="1:44" x14ac:dyDescent="0.25">
      <c r="B90" s="17">
        <v>8.5416666666666655E-2</v>
      </c>
      <c r="C90" s="4" t="s">
        <v>28</v>
      </c>
      <c r="D90" s="4"/>
      <c r="E90" s="15">
        <v>4.6296296296296294E-5</v>
      </c>
      <c r="F90" s="4"/>
      <c r="L90" s="17">
        <v>0.14457175925925927</v>
      </c>
      <c r="M90" s="4"/>
      <c r="N90" s="4" t="s">
        <v>28</v>
      </c>
      <c r="O90" s="15">
        <v>1.7939814814814815E-3</v>
      </c>
      <c r="P90" s="4"/>
      <c r="V90" s="6"/>
      <c r="W90" s="17">
        <v>0.12976851851851853</v>
      </c>
      <c r="X90" s="4" t="s">
        <v>28</v>
      </c>
      <c r="Y90" s="4"/>
      <c r="Z90" s="4" t="s">
        <v>32</v>
      </c>
      <c r="AA90" s="18">
        <v>1.1574074074074073E-5</v>
      </c>
      <c r="AB90" s="20"/>
      <c r="AH90" s="19"/>
      <c r="AI90" s="14">
        <v>4.3773148148148144E-2</v>
      </c>
      <c r="AJ90" s="20"/>
      <c r="AK90" s="20" t="s">
        <v>28</v>
      </c>
      <c r="AL90" s="21" t="s">
        <v>31</v>
      </c>
      <c r="AM90" s="4"/>
      <c r="AN90" s="4"/>
      <c r="AO90" s="19"/>
      <c r="AP90" s="19"/>
      <c r="AQ90" s="19"/>
      <c r="AR90" s="19"/>
    </row>
    <row r="91" spans="1:44" x14ac:dyDescent="0.25">
      <c r="B91" s="17">
        <v>9.795138888888888E-2</v>
      </c>
      <c r="C91" s="4" t="s">
        <v>28</v>
      </c>
      <c r="D91" s="4"/>
      <c r="E91" s="15">
        <v>4.6296296296296294E-5</v>
      </c>
      <c r="F91" s="4"/>
      <c r="L91" s="17">
        <v>0.14726851851851852</v>
      </c>
      <c r="M91" s="4" t="s">
        <v>28</v>
      </c>
      <c r="N91" s="4"/>
      <c r="O91" s="15">
        <v>4.6296296296296294E-5</v>
      </c>
      <c r="P91" s="4"/>
      <c r="V91" s="6"/>
      <c r="W91" s="17">
        <v>0.13358796296296296</v>
      </c>
      <c r="X91" s="4" t="s">
        <v>28</v>
      </c>
      <c r="Y91" s="4"/>
      <c r="Z91" s="4" t="s">
        <v>29</v>
      </c>
      <c r="AA91" s="15">
        <v>4.6296296296296294E-5</v>
      </c>
      <c r="AB91" s="4"/>
      <c r="AH91" s="19"/>
      <c r="AI91" s="30" t="s">
        <v>44</v>
      </c>
      <c r="AJ91" s="20"/>
      <c r="AK91" s="20" t="s">
        <v>28</v>
      </c>
      <c r="AL91" s="21" t="s">
        <v>30</v>
      </c>
      <c r="AM91" s="4"/>
      <c r="AN91" s="4"/>
      <c r="AO91" s="19"/>
      <c r="AP91" s="19"/>
      <c r="AQ91" s="19"/>
      <c r="AR91" s="19"/>
    </row>
    <row r="92" spans="1:44" x14ac:dyDescent="0.25">
      <c r="A92">
        <v>9</v>
      </c>
      <c r="B92" s="17">
        <v>3.8194444444444441E-2</v>
      </c>
      <c r="C92" s="4" t="s">
        <v>28</v>
      </c>
      <c r="D92" s="4"/>
      <c r="E92" s="15">
        <v>2.3148148148148147E-5</v>
      </c>
      <c r="F92" s="4"/>
      <c r="K92">
        <v>9</v>
      </c>
      <c r="L92" s="17">
        <v>1.8020833333333333E-2</v>
      </c>
      <c r="M92" s="4" t="s">
        <v>28</v>
      </c>
      <c r="N92" s="4"/>
      <c r="O92" s="15">
        <v>2.3148148148148147E-5</v>
      </c>
      <c r="P92" s="4"/>
      <c r="V92" s="6">
        <v>9</v>
      </c>
      <c r="W92" s="17">
        <v>4.4004629629629623E-2</v>
      </c>
      <c r="X92" s="4"/>
      <c r="Y92" s="4" t="s">
        <v>28</v>
      </c>
      <c r="Z92" s="21" t="s">
        <v>32</v>
      </c>
      <c r="AA92" s="15">
        <v>7.175925925925927E-4</v>
      </c>
      <c r="AB92" s="4">
        <v>0</v>
      </c>
      <c r="AH92" s="19">
        <v>9</v>
      </c>
      <c r="AI92" s="14">
        <v>2.7118055555555552E-2</v>
      </c>
      <c r="AJ92" s="20"/>
      <c r="AK92" s="20" t="s">
        <v>28</v>
      </c>
      <c r="AL92" s="21" t="s">
        <v>30</v>
      </c>
      <c r="AM92" s="4"/>
      <c r="AN92" s="4"/>
      <c r="AO92" s="19"/>
      <c r="AP92" s="19"/>
      <c r="AQ92" s="19"/>
      <c r="AR92" s="19"/>
    </row>
    <row r="93" spans="1:44" x14ac:dyDescent="0.25">
      <c r="B93" s="17">
        <v>4.3796296296296298E-2</v>
      </c>
      <c r="C93" s="4"/>
      <c r="D93" s="4" t="s">
        <v>28</v>
      </c>
      <c r="E93" s="15">
        <v>4.2708333333333339E-3</v>
      </c>
      <c r="F93" s="4"/>
      <c r="L93" s="17">
        <v>4.1724537037037039E-2</v>
      </c>
      <c r="M93" s="4" t="s">
        <v>28</v>
      </c>
      <c r="N93" s="4"/>
      <c r="O93" s="18">
        <v>3.4722222222222222E-5</v>
      </c>
      <c r="P93" s="4"/>
      <c r="V93" s="6"/>
      <c r="W93" s="17">
        <v>4.6168981481481484E-2</v>
      </c>
      <c r="X93" s="4" t="s">
        <v>28</v>
      </c>
      <c r="Y93" s="4"/>
      <c r="Z93" s="4" t="s">
        <v>29</v>
      </c>
      <c r="AA93" s="15">
        <v>3.4722222222222222E-5</v>
      </c>
      <c r="AB93" s="4"/>
      <c r="AH93" s="19"/>
      <c r="AI93" s="14">
        <v>3.1585648148148147E-2</v>
      </c>
      <c r="AJ93" s="20" t="s">
        <v>28</v>
      </c>
      <c r="AK93" s="20"/>
      <c r="AL93" s="20" t="s">
        <v>30</v>
      </c>
      <c r="AM93" s="4"/>
      <c r="AN93" s="4"/>
      <c r="AO93" s="19"/>
      <c r="AP93" s="19"/>
      <c r="AQ93" s="19"/>
      <c r="AR93" s="19"/>
    </row>
    <row r="94" spans="1:44" x14ac:dyDescent="0.25">
      <c r="B94" s="17">
        <v>4.5243055555555557E-2</v>
      </c>
      <c r="C94" s="4" t="s">
        <v>28</v>
      </c>
      <c r="D94" s="4"/>
      <c r="E94" s="15">
        <v>3.4722222222222222E-5</v>
      </c>
      <c r="F94" s="4"/>
      <c r="L94" s="17">
        <v>4.9421296296296297E-2</v>
      </c>
      <c r="M94" s="4" t="s">
        <v>28</v>
      </c>
      <c r="N94" s="4"/>
      <c r="O94" s="15">
        <v>3.4722222222222222E-5</v>
      </c>
      <c r="P94" s="4"/>
      <c r="V94" s="6"/>
      <c r="W94" s="17">
        <v>4.7222222222222221E-2</v>
      </c>
      <c r="X94" s="4" t="s">
        <v>28</v>
      </c>
      <c r="Y94" s="4"/>
      <c r="Z94" s="4" t="s">
        <v>29</v>
      </c>
      <c r="AA94" s="15">
        <v>1.1574074074074073E-5</v>
      </c>
      <c r="AB94" s="4"/>
      <c r="AH94" s="19"/>
      <c r="AI94" s="14">
        <v>3.4826388888888886E-2</v>
      </c>
      <c r="AJ94" s="20" t="s">
        <v>28</v>
      </c>
      <c r="AK94" s="20"/>
      <c r="AL94" s="20" t="s">
        <v>30</v>
      </c>
      <c r="AM94" s="4"/>
      <c r="AN94" s="4"/>
      <c r="AO94" s="19"/>
      <c r="AP94" s="19"/>
      <c r="AQ94" s="19"/>
      <c r="AR94" s="19"/>
    </row>
    <row r="95" spans="1:44" x14ac:dyDescent="0.25">
      <c r="B95" s="17">
        <v>4.8402777777777774E-2</v>
      </c>
      <c r="C95" s="4" t="s">
        <v>28</v>
      </c>
      <c r="D95" s="4"/>
      <c r="E95" s="15">
        <v>3.4722222222222222E-5</v>
      </c>
      <c r="F95" s="4"/>
      <c r="L95" s="17">
        <v>9.746527777777779E-2</v>
      </c>
      <c r="M95" s="4" t="s">
        <v>28</v>
      </c>
      <c r="N95" s="4"/>
      <c r="O95" s="15">
        <v>3.4722222222222222E-5</v>
      </c>
      <c r="P95" s="4"/>
      <c r="V95" s="6"/>
      <c r="W95" s="17">
        <v>4.7546296296296302E-2</v>
      </c>
      <c r="X95" s="4" t="s">
        <v>28</v>
      </c>
      <c r="Y95" s="4"/>
      <c r="Z95" s="4" t="s">
        <v>32</v>
      </c>
      <c r="AA95" s="18">
        <v>1.1574074074074073E-5</v>
      </c>
      <c r="AB95" s="20"/>
      <c r="AH95" s="19"/>
      <c r="AI95" s="14">
        <v>4.3773148148148144E-2</v>
      </c>
      <c r="AJ95" s="20" t="s">
        <v>28</v>
      </c>
      <c r="AK95" s="20"/>
      <c r="AL95" s="20" t="s">
        <v>30</v>
      </c>
      <c r="AM95" s="4"/>
      <c r="AN95" s="4"/>
      <c r="AO95" s="19"/>
      <c r="AP95" s="19"/>
      <c r="AQ95" s="19"/>
      <c r="AR95" s="19"/>
    </row>
    <row r="96" spans="1:44" x14ac:dyDescent="0.25">
      <c r="B96" s="17">
        <v>4.7974537037037045E-2</v>
      </c>
      <c r="C96" s="4" t="s">
        <v>28</v>
      </c>
      <c r="D96" s="4"/>
      <c r="E96" s="15">
        <v>6.9444444444444444E-5</v>
      </c>
      <c r="F96" s="4"/>
      <c r="L96" s="17">
        <v>0.10253472222222222</v>
      </c>
      <c r="M96" s="4"/>
      <c r="N96" s="4" t="s">
        <v>28</v>
      </c>
      <c r="O96" s="15">
        <v>3.5416666666666665E-3</v>
      </c>
      <c r="P96" s="4"/>
      <c r="V96" s="6"/>
      <c r="W96" s="17">
        <v>6.9351851851851845E-2</v>
      </c>
      <c r="X96" s="4"/>
      <c r="Y96" s="4" t="s">
        <v>28</v>
      </c>
      <c r="Z96" s="21" t="s">
        <v>32</v>
      </c>
      <c r="AA96" s="15">
        <v>1.9444444444444442E-3</v>
      </c>
      <c r="AB96" s="4">
        <v>0</v>
      </c>
      <c r="AH96" s="19"/>
      <c r="AI96" s="30" t="s">
        <v>44</v>
      </c>
      <c r="AJ96" s="20"/>
      <c r="AK96" s="20" t="s">
        <v>28</v>
      </c>
      <c r="AL96" s="21" t="s">
        <v>30</v>
      </c>
      <c r="AM96" s="4"/>
      <c r="AN96" s="4"/>
      <c r="AO96" s="19"/>
      <c r="AP96" s="19"/>
      <c r="AQ96" s="19"/>
      <c r="AR96" s="19"/>
    </row>
    <row r="97" spans="1:44" x14ac:dyDescent="0.25">
      <c r="B97" s="17">
        <v>5.7881944444444444E-2</v>
      </c>
      <c r="C97" s="4"/>
      <c r="D97" s="4" t="s">
        <v>28</v>
      </c>
      <c r="E97" s="15">
        <v>3.2986111111111111E-3</v>
      </c>
      <c r="F97" s="4"/>
      <c r="L97" s="17">
        <v>0.10833333333333334</v>
      </c>
      <c r="M97" s="4"/>
      <c r="N97" s="4" t="s">
        <v>28</v>
      </c>
      <c r="O97" s="15">
        <v>1.2152777777777778E-3</v>
      </c>
      <c r="P97" s="4"/>
      <c r="V97" s="6"/>
      <c r="W97" s="17">
        <v>7.3587962962962966E-2</v>
      </c>
      <c r="X97" s="4"/>
      <c r="Y97" s="4" t="s">
        <v>28</v>
      </c>
      <c r="Z97" s="21" t="s">
        <v>29</v>
      </c>
      <c r="AA97" s="15">
        <v>6.1574074074074074E-3</v>
      </c>
      <c r="AB97" s="4">
        <v>1</v>
      </c>
      <c r="AH97" s="19"/>
      <c r="AI97" s="17">
        <v>5.2569444444444446E-2</v>
      </c>
      <c r="AJ97" s="20" t="s">
        <v>28</v>
      </c>
      <c r="AK97" s="20"/>
      <c r="AL97" s="20" t="s">
        <v>31</v>
      </c>
      <c r="AM97" s="4"/>
      <c r="AN97" s="4"/>
      <c r="AO97" s="19"/>
      <c r="AP97" s="19"/>
      <c r="AQ97" s="19"/>
      <c r="AR97" s="19"/>
    </row>
    <row r="98" spans="1:44" x14ac:dyDescent="0.25">
      <c r="B98" s="17">
        <v>6.21875E-2</v>
      </c>
      <c r="C98" s="4"/>
      <c r="D98" s="4" t="s">
        <v>28</v>
      </c>
      <c r="E98" s="15">
        <v>4.0972222222222226E-3</v>
      </c>
      <c r="F98" s="4"/>
      <c r="L98" s="17">
        <v>0.11660879629629629</v>
      </c>
      <c r="M98" s="4"/>
      <c r="N98" s="4" t="s">
        <v>28</v>
      </c>
      <c r="O98" s="15">
        <v>4.0972222222222226E-3</v>
      </c>
      <c r="P98" s="4"/>
      <c r="V98" s="6"/>
      <c r="W98" s="17">
        <v>8.475694444444444E-2</v>
      </c>
      <c r="X98" s="4"/>
      <c r="Y98" s="4" t="s">
        <v>28</v>
      </c>
      <c r="Z98" s="21" t="s">
        <v>29</v>
      </c>
      <c r="AA98" s="15">
        <v>9.6064814814814808E-4</v>
      </c>
      <c r="AB98" s="4">
        <v>1</v>
      </c>
      <c r="AH98" s="19"/>
      <c r="AI98" s="17">
        <v>5.7881944444444444E-2</v>
      </c>
      <c r="AJ98" s="20"/>
      <c r="AK98" s="20" t="s">
        <v>28</v>
      </c>
      <c r="AL98" s="21" t="s">
        <v>30</v>
      </c>
      <c r="AM98" s="4"/>
      <c r="AN98" s="4"/>
      <c r="AO98" s="19"/>
      <c r="AP98" s="19"/>
      <c r="AQ98" s="19"/>
      <c r="AR98" s="19"/>
    </row>
    <row r="99" spans="1:44" x14ac:dyDescent="0.25">
      <c r="B99" s="17">
        <v>6.7048611111111114E-2</v>
      </c>
      <c r="C99" s="4" t="s">
        <v>28</v>
      </c>
      <c r="D99" s="4"/>
      <c r="E99" s="15">
        <v>5.7870370370370366E-5</v>
      </c>
      <c r="F99" s="4"/>
      <c r="L99" s="17">
        <v>0.13214120370370372</v>
      </c>
      <c r="M99" s="4" t="s">
        <v>28</v>
      </c>
      <c r="N99" s="4"/>
      <c r="O99" s="15">
        <v>5.7870370370370366E-5</v>
      </c>
      <c r="P99" s="4"/>
      <c r="V99" s="6"/>
      <c r="W99" s="17">
        <v>0.10277777777777779</v>
      </c>
      <c r="X99" s="4" t="s">
        <v>28</v>
      </c>
      <c r="Y99" s="4"/>
      <c r="Z99" s="4" t="s">
        <v>29</v>
      </c>
      <c r="AA99" s="18">
        <v>1.1574074074074073E-5</v>
      </c>
      <c r="AB99" s="20"/>
      <c r="AH99" s="19"/>
      <c r="AI99" s="17">
        <v>6.9375000000000006E-2</v>
      </c>
      <c r="AJ99" s="20" t="s">
        <v>28</v>
      </c>
      <c r="AK99" s="20"/>
      <c r="AL99" s="20" t="s">
        <v>31</v>
      </c>
      <c r="AM99" s="4"/>
      <c r="AN99" s="4"/>
      <c r="AO99" s="19"/>
      <c r="AP99" s="19"/>
      <c r="AQ99" s="19"/>
      <c r="AR99" s="19"/>
    </row>
    <row r="100" spans="1:44" x14ac:dyDescent="0.25">
      <c r="B100" s="17">
        <v>6.7314814814814813E-2</v>
      </c>
      <c r="C100" s="4"/>
      <c r="D100" s="4" t="s">
        <v>28</v>
      </c>
      <c r="E100" s="15">
        <v>2.0370370370370373E-3</v>
      </c>
      <c r="F100" s="4"/>
      <c r="L100" s="17">
        <v>0.13548611111111111</v>
      </c>
      <c r="M100" s="4"/>
      <c r="N100" s="4" t="s">
        <v>28</v>
      </c>
      <c r="O100" s="15">
        <v>2.0370370370370373E-3</v>
      </c>
      <c r="P100" s="4"/>
      <c r="V100" s="6"/>
      <c r="W100" s="17">
        <v>0.13415509259259259</v>
      </c>
      <c r="X100" s="4"/>
      <c r="Y100" s="4" t="s">
        <v>28</v>
      </c>
      <c r="Z100" s="21" t="s">
        <v>29</v>
      </c>
      <c r="AA100" s="15">
        <v>4.8379629629629632E-3</v>
      </c>
      <c r="AB100" s="4">
        <v>1</v>
      </c>
      <c r="AH100" s="19"/>
      <c r="AI100" s="17">
        <v>7.5509259259259262E-2</v>
      </c>
      <c r="AJ100" s="20" t="s">
        <v>28</v>
      </c>
      <c r="AK100" s="20"/>
      <c r="AL100" s="20" t="s">
        <v>31</v>
      </c>
      <c r="AM100" s="4"/>
      <c r="AN100" s="4"/>
      <c r="AO100" s="19"/>
      <c r="AP100" s="19"/>
      <c r="AQ100" s="19"/>
      <c r="AR100" s="19"/>
    </row>
    <row r="101" spans="1:44" x14ac:dyDescent="0.25">
      <c r="B101" s="17">
        <v>7.4120370370370378E-2</v>
      </c>
      <c r="C101" s="4"/>
      <c r="D101" s="4" t="s">
        <v>28</v>
      </c>
      <c r="E101" s="15">
        <v>2.2222222222222222E-3</v>
      </c>
      <c r="F101" s="4"/>
      <c r="L101" s="17">
        <v>0.13753472222222221</v>
      </c>
      <c r="M101" s="4" t="s">
        <v>28</v>
      </c>
      <c r="N101" s="4"/>
      <c r="O101" s="18">
        <v>3.4722222222222222E-5</v>
      </c>
      <c r="P101" s="4"/>
      <c r="V101" s="6"/>
      <c r="W101" s="17">
        <v>0.1388888888888889</v>
      </c>
      <c r="X101" s="4"/>
      <c r="Y101" s="4" t="s">
        <v>28</v>
      </c>
      <c r="Z101" s="21" t="s">
        <v>29</v>
      </c>
      <c r="AA101" s="15">
        <v>5.4050925925925924E-3</v>
      </c>
      <c r="AB101" s="4">
        <v>1</v>
      </c>
      <c r="AH101" s="19"/>
      <c r="AI101" s="17">
        <v>8.2442129629629629E-2</v>
      </c>
      <c r="AJ101" s="20" t="s">
        <v>28</v>
      </c>
      <c r="AK101" s="20"/>
      <c r="AL101" s="20" t="s">
        <v>30</v>
      </c>
      <c r="AM101" s="4"/>
      <c r="AN101" s="4"/>
      <c r="AO101" s="19"/>
      <c r="AP101" s="19"/>
      <c r="AQ101" s="19"/>
      <c r="AR101" s="19"/>
    </row>
    <row r="102" spans="1:44" x14ac:dyDescent="0.25">
      <c r="A102">
        <v>10</v>
      </c>
      <c r="B102" s="17">
        <v>5.5555555555555558E-3</v>
      </c>
      <c r="C102" s="4" t="s">
        <v>28</v>
      </c>
      <c r="D102" s="4"/>
      <c r="E102" s="15">
        <v>3.4722222222222222E-5</v>
      </c>
      <c r="F102" s="4"/>
      <c r="K102">
        <v>10</v>
      </c>
      <c r="L102" s="17">
        <v>3.2210648148148148E-2</v>
      </c>
      <c r="M102" s="4" t="s">
        <v>28</v>
      </c>
      <c r="N102" s="4"/>
      <c r="O102" s="15">
        <v>3.4722222222222222E-5</v>
      </c>
      <c r="P102" s="4"/>
      <c r="V102" s="6">
        <v>10</v>
      </c>
      <c r="W102" s="17">
        <v>1.5300925925925926E-2</v>
      </c>
      <c r="X102" s="4"/>
      <c r="Y102" s="4" t="s">
        <v>28</v>
      </c>
      <c r="Z102" s="21" t="s">
        <v>32</v>
      </c>
      <c r="AA102" s="15">
        <v>1.4930555555555556E-3</v>
      </c>
      <c r="AB102" s="4">
        <v>0</v>
      </c>
      <c r="AH102" s="19">
        <v>10</v>
      </c>
      <c r="AI102" s="14">
        <v>2.2453703703703702E-3</v>
      </c>
      <c r="AJ102" s="20"/>
      <c r="AK102" s="20" t="s">
        <v>28</v>
      </c>
      <c r="AL102" s="21" t="s">
        <v>30</v>
      </c>
      <c r="AM102" s="4"/>
      <c r="AN102" s="4"/>
      <c r="AO102" s="19"/>
      <c r="AP102" s="19"/>
      <c r="AQ102" s="19"/>
      <c r="AR102" s="19"/>
    </row>
    <row r="103" spans="1:44" x14ac:dyDescent="0.25">
      <c r="B103" s="17">
        <v>1.6493055555555556E-2</v>
      </c>
      <c r="C103" s="4" t="s">
        <v>28</v>
      </c>
      <c r="D103" s="4"/>
      <c r="E103" s="15">
        <v>3.4722222222222222E-5</v>
      </c>
      <c r="F103" s="4"/>
      <c r="L103" s="17">
        <v>5.3738425925925926E-2</v>
      </c>
      <c r="M103" s="4" t="s">
        <v>28</v>
      </c>
      <c r="N103" s="4"/>
      <c r="O103" s="15">
        <v>3.4722222222222222E-5</v>
      </c>
      <c r="P103" s="4"/>
      <c r="V103" s="6"/>
      <c r="W103" s="17">
        <v>2.0393518518518519E-2</v>
      </c>
      <c r="X103" s="4"/>
      <c r="Y103" s="4" t="s">
        <v>28</v>
      </c>
      <c r="Z103" s="21" t="s">
        <v>29</v>
      </c>
      <c r="AA103" s="15">
        <v>6.2268518518518515E-3</v>
      </c>
      <c r="AB103" s="4">
        <v>1</v>
      </c>
      <c r="AH103" s="19"/>
      <c r="AI103" s="14">
        <v>2.6203703703703705E-2</v>
      </c>
      <c r="AJ103" s="20"/>
      <c r="AK103" s="20" t="s">
        <v>28</v>
      </c>
      <c r="AL103" s="21" t="s">
        <v>30</v>
      </c>
      <c r="AM103" s="4"/>
      <c r="AN103" s="4"/>
      <c r="AO103" s="19"/>
      <c r="AP103" s="19"/>
      <c r="AQ103" s="19"/>
      <c r="AR103" s="19"/>
    </row>
    <row r="104" spans="1:44" x14ac:dyDescent="0.25">
      <c r="B104" s="17">
        <v>2.0543981481481479E-2</v>
      </c>
      <c r="C104" s="4"/>
      <c r="D104" s="4" t="s">
        <v>28</v>
      </c>
      <c r="E104" s="15">
        <v>1.9097222222222222E-3</v>
      </c>
      <c r="F104" s="4"/>
      <c r="L104" s="17">
        <v>6.2731481481481485E-2</v>
      </c>
      <c r="M104" s="4" t="s">
        <v>28</v>
      </c>
      <c r="N104" s="4"/>
      <c r="O104" s="18">
        <v>3.4722222222222222E-5</v>
      </c>
      <c r="P104" s="4"/>
      <c r="V104" s="6"/>
      <c r="W104" s="17">
        <v>2.2280092592592591E-2</v>
      </c>
      <c r="X104" s="4" t="s">
        <v>28</v>
      </c>
      <c r="Y104" s="4"/>
      <c r="Z104" s="4" t="s">
        <v>29</v>
      </c>
      <c r="AA104" s="15">
        <v>4.6296296296296294E-5</v>
      </c>
      <c r="AB104" s="4"/>
      <c r="AH104" s="19"/>
      <c r="AI104" s="14">
        <v>2.5833333333333333E-2</v>
      </c>
      <c r="AK104" s="20" t="s">
        <v>28</v>
      </c>
      <c r="AL104" s="21" t="s">
        <v>30</v>
      </c>
      <c r="AM104" s="4"/>
      <c r="AN104" s="4"/>
      <c r="AO104" s="19"/>
      <c r="AP104" s="19"/>
      <c r="AQ104" s="19"/>
      <c r="AR104" s="19"/>
    </row>
    <row r="105" spans="1:44" x14ac:dyDescent="0.25">
      <c r="B105" s="17">
        <v>2.5416666666666667E-2</v>
      </c>
      <c r="C105" s="4"/>
      <c r="D105" s="4" t="s">
        <v>28</v>
      </c>
      <c r="E105" s="15">
        <v>4.4328703703703709E-3</v>
      </c>
      <c r="F105" s="4"/>
      <c r="L105" s="17">
        <v>6.9270833333333337E-2</v>
      </c>
      <c r="M105" s="4" t="s">
        <v>28</v>
      </c>
      <c r="N105" s="4"/>
      <c r="O105" s="18">
        <v>3.4722222222222222E-5</v>
      </c>
      <c r="P105" s="4"/>
      <c r="V105" s="6"/>
      <c r="W105" s="17">
        <v>4.4120370370370372E-2</v>
      </c>
      <c r="X105" s="4" t="s">
        <v>28</v>
      </c>
      <c r="Y105" s="4"/>
      <c r="Z105" s="4" t="s">
        <v>32</v>
      </c>
      <c r="AA105" s="15">
        <v>4.6296296296296294E-5</v>
      </c>
      <c r="AB105" s="4"/>
      <c r="AH105" s="19"/>
      <c r="AI105" s="14">
        <v>3.5902777777777777E-2</v>
      </c>
      <c r="AJ105" t="s">
        <v>28</v>
      </c>
      <c r="AK105" s="20"/>
      <c r="AL105" s="20" t="s">
        <v>31</v>
      </c>
      <c r="AM105" s="4"/>
      <c r="AN105" s="4"/>
      <c r="AO105" s="19"/>
      <c r="AP105" s="19"/>
      <c r="AQ105" s="19"/>
      <c r="AR105" s="19"/>
    </row>
    <row r="106" spans="1:44" x14ac:dyDescent="0.25">
      <c r="B106" s="17">
        <v>3.1886574074074074E-2</v>
      </c>
      <c r="C106" s="4" t="s">
        <v>28</v>
      </c>
      <c r="D106" s="4"/>
      <c r="E106" s="15">
        <v>4.6296296296296294E-5</v>
      </c>
      <c r="F106" s="4"/>
      <c r="L106" s="17">
        <v>9.2812500000000006E-2</v>
      </c>
      <c r="M106" s="4"/>
      <c r="N106" s="4" t="s">
        <v>28</v>
      </c>
      <c r="O106" s="15">
        <v>7.407407407407407E-4</v>
      </c>
      <c r="P106" s="4"/>
      <c r="V106" s="6"/>
      <c r="W106" s="17">
        <v>6.1712962962962963E-2</v>
      </c>
      <c r="X106" s="4" t="s">
        <v>28</v>
      </c>
      <c r="Y106" s="4"/>
      <c r="Z106" s="4" t="s">
        <v>32</v>
      </c>
      <c r="AA106" s="15">
        <v>2.3148148148148147E-5</v>
      </c>
      <c r="AB106" s="4"/>
      <c r="AH106" s="19"/>
      <c r="AI106" s="14">
        <v>4.0972222222222222E-2</v>
      </c>
      <c r="AJ106" t="s">
        <v>28</v>
      </c>
      <c r="AK106" s="20"/>
      <c r="AL106" s="20" t="s">
        <v>31</v>
      </c>
      <c r="AM106" s="4"/>
      <c r="AN106" s="4"/>
      <c r="AO106" s="19"/>
      <c r="AP106" s="19"/>
      <c r="AQ106" s="19"/>
      <c r="AR106" s="19"/>
    </row>
    <row r="107" spans="1:44" x14ac:dyDescent="0.25">
      <c r="B107" s="17">
        <v>3.847222222222222E-2</v>
      </c>
      <c r="C107" s="4"/>
      <c r="D107" s="4" t="s">
        <v>28</v>
      </c>
      <c r="E107" s="15">
        <v>2.1064814814814813E-3</v>
      </c>
      <c r="F107" s="4"/>
      <c r="L107" s="17">
        <v>0.10046296296296296</v>
      </c>
      <c r="M107" s="4"/>
      <c r="N107" s="4" t="s">
        <v>28</v>
      </c>
      <c r="O107" s="15">
        <v>2.1064814814814813E-3</v>
      </c>
      <c r="P107" s="4"/>
      <c r="V107" s="6"/>
      <c r="W107" s="17">
        <v>6.9004629629629624E-2</v>
      </c>
      <c r="X107" s="4" t="s">
        <v>28</v>
      </c>
      <c r="Y107" s="4"/>
      <c r="Z107" s="4" t="s">
        <v>32</v>
      </c>
      <c r="AA107" s="18">
        <v>1.1574074074074073E-5</v>
      </c>
      <c r="AB107" s="20"/>
      <c r="AH107" s="19"/>
      <c r="AI107" s="14">
        <v>5.1863425925925931E-2</v>
      </c>
      <c r="AJ107" t="s">
        <v>28</v>
      </c>
      <c r="AK107" s="20"/>
      <c r="AL107" s="20" t="s">
        <v>31</v>
      </c>
      <c r="AM107" s="4"/>
      <c r="AN107" s="4"/>
      <c r="AO107" s="19"/>
      <c r="AP107" s="19"/>
      <c r="AQ107" s="19"/>
      <c r="AR107" s="19"/>
    </row>
    <row r="108" spans="1:44" x14ac:dyDescent="0.25">
      <c r="B108" s="17">
        <v>4.099537037037037E-2</v>
      </c>
      <c r="C108" s="4"/>
      <c r="D108" s="4" t="s">
        <v>28</v>
      </c>
      <c r="E108" s="15">
        <v>2.1412037037037038E-3</v>
      </c>
      <c r="F108" s="4"/>
      <c r="L108" s="17">
        <v>0.10429398148148149</v>
      </c>
      <c r="M108" s="4" t="s">
        <v>28</v>
      </c>
      <c r="N108" s="4"/>
      <c r="O108" s="18">
        <v>3.4722222222222222E-5</v>
      </c>
      <c r="P108" s="4"/>
      <c r="V108" s="6"/>
      <c r="W108" s="17">
        <v>7.0092592592592595E-2</v>
      </c>
      <c r="X108" s="4" t="s">
        <v>28</v>
      </c>
      <c r="Y108" s="4"/>
      <c r="Z108" s="4" t="s">
        <v>29</v>
      </c>
      <c r="AA108" s="15">
        <v>3.4722222222222222E-5</v>
      </c>
      <c r="AB108" s="4"/>
      <c r="AH108" s="19"/>
      <c r="AI108" s="14">
        <v>5.5428240740740743E-2</v>
      </c>
      <c r="AK108" s="20" t="s">
        <v>28</v>
      </c>
      <c r="AL108" s="21" t="s">
        <v>30</v>
      </c>
      <c r="AM108" s="4"/>
      <c r="AN108" s="4"/>
      <c r="AO108" s="19"/>
      <c r="AP108" s="19"/>
      <c r="AQ108" s="19"/>
      <c r="AR108" s="19"/>
    </row>
    <row r="109" spans="1:44" x14ac:dyDescent="0.25">
      <c r="B109" s="17">
        <v>4.7858796296296295E-2</v>
      </c>
      <c r="C109" s="4" t="s">
        <v>28</v>
      </c>
      <c r="D109" s="4"/>
      <c r="E109" s="15">
        <v>3.4722222222222222E-5</v>
      </c>
      <c r="F109" s="4"/>
      <c r="L109" s="17">
        <v>0.12284722222222222</v>
      </c>
      <c r="M109" s="4" t="s">
        <v>28</v>
      </c>
      <c r="N109" s="4"/>
      <c r="O109" s="15">
        <v>3.4722222222222222E-5</v>
      </c>
      <c r="P109" s="4"/>
      <c r="V109" s="6"/>
      <c r="W109" s="17">
        <v>7.0532407407407405E-2</v>
      </c>
      <c r="X109" s="4" t="s">
        <v>28</v>
      </c>
      <c r="Y109" s="4"/>
      <c r="Z109" s="4" t="s">
        <v>29</v>
      </c>
      <c r="AA109" s="18">
        <v>1.1574074074074073E-5</v>
      </c>
      <c r="AB109" s="20"/>
      <c r="AH109" s="19"/>
      <c r="AI109" s="14">
        <v>6.0937499999999999E-2</v>
      </c>
      <c r="AJ109" t="s">
        <v>28</v>
      </c>
      <c r="AK109" s="20"/>
      <c r="AL109" s="20" t="s">
        <v>31</v>
      </c>
      <c r="AM109" s="4"/>
      <c r="AN109" s="4"/>
      <c r="AO109" s="19"/>
      <c r="AP109" s="19"/>
      <c r="AQ109" s="19"/>
      <c r="AR109" s="19"/>
    </row>
    <row r="110" spans="1:44" x14ac:dyDescent="0.25">
      <c r="B110" s="17">
        <v>4.8877314814814811E-2</v>
      </c>
      <c r="C110" s="4"/>
      <c r="D110" s="4" t="s">
        <v>28</v>
      </c>
      <c r="E110" s="15">
        <v>2.3032407407407407E-3</v>
      </c>
      <c r="F110" s="4"/>
      <c r="L110" s="17">
        <v>0.13207175925925926</v>
      </c>
      <c r="M110" s="4" t="s">
        <v>28</v>
      </c>
      <c r="N110" s="4"/>
      <c r="O110" s="18">
        <v>3.4722222222222222E-5</v>
      </c>
      <c r="P110" s="4"/>
      <c r="V110" s="6"/>
      <c r="W110" s="17">
        <v>8.2546296296296298E-2</v>
      </c>
      <c r="X110" s="4"/>
      <c r="Y110" s="4" t="s">
        <v>28</v>
      </c>
      <c r="Z110" s="21" t="s">
        <v>29</v>
      </c>
      <c r="AA110" s="15">
        <v>4.1666666666666666E-3</v>
      </c>
      <c r="AB110" s="4">
        <v>1</v>
      </c>
      <c r="AH110" s="19"/>
      <c r="AI110" s="14">
        <v>6.115740740740741E-2</v>
      </c>
      <c r="AK110" s="20" t="s">
        <v>28</v>
      </c>
      <c r="AL110" s="21" t="s">
        <v>31</v>
      </c>
      <c r="AM110" s="4"/>
      <c r="AN110" s="4"/>
      <c r="AO110" s="19"/>
      <c r="AP110" s="19"/>
      <c r="AQ110" s="19"/>
      <c r="AR110" s="19"/>
    </row>
    <row r="111" spans="1:44" x14ac:dyDescent="0.25">
      <c r="B111" s="17">
        <v>5.3136574074074072E-2</v>
      </c>
      <c r="C111" s="4" t="s">
        <v>28</v>
      </c>
      <c r="D111" s="4"/>
      <c r="E111" s="15">
        <v>2.3148148148148147E-5</v>
      </c>
      <c r="F111" s="4"/>
      <c r="L111" s="17">
        <v>0.13372685185185185</v>
      </c>
      <c r="M111" s="4"/>
      <c r="N111" s="4" t="s">
        <v>28</v>
      </c>
      <c r="O111" s="15">
        <v>2.8009259259259259E-3</v>
      </c>
      <c r="P111" s="4"/>
      <c r="V111" s="6"/>
      <c r="W111" s="17">
        <v>9.7905092592592599E-2</v>
      </c>
      <c r="X111" s="4" t="s">
        <v>28</v>
      </c>
      <c r="Y111" s="4"/>
      <c r="Z111" s="4" t="s">
        <v>29</v>
      </c>
      <c r="AA111" s="18">
        <v>1.1574074074074073E-5</v>
      </c>
      <c r="AB111" s="20"/>
      <c r="AH111" s="19"/>
      <c r="AI111" s="14">
        <v>6.2430555555555552E-2</v>
      </c>
      <c r="AJ111" t="s">
        <v>28</v>
      </c>
      <c r="AK111" s="20"/>
      <c r="AL111" s="20" t="s">
        <v>31</v>
      </c>
      <c r="AM111" s="4"/>
      <c r="AN111" s="4"/>
      <c r="AO111" s="19"/>
      <c r="AP111" s="19"/>
      <c r="AQ111" s="19"/>
      <c r="AR111" s="19"/>
    </row>
    <row r="112" spans="1:44" x14ac:dyDescent="0.25">
      <c r="B112" s="17"/>
      <c r="E112" s="17"/>
      <c r="L112" s="17"/>
      <c r="M112" s="4"/>
      <c r="N112" s="4"/>
      <c r="O112" s="17"/>
      <c r="P112" s="4"/>
      <c r="V112" s="6"/>
      <c r="AI112" s="17"/>
    </row>
    <row r="113" spans="1:45" x14ac:dyDescent="0.25">
      <c r="B113" s="17" t="s">
        <v>46</v>
      </c>
      <c r="D113" t="s">
        <v>21</v>
      </c>
      <c r="E113" s="17"/>
      <c r="G113" t="s">
        <v>47</v>
      </c>
      <c r="I113" t="s">
        <v>21</v>
      </c>
      <c r="L113" s="17" t="s">
        <v>46</v>
      </c>
      <c r="M113" s="4"/>
      <c r="N113" s="4" t="s">
        <v>48</v>
      </c>
      <c r="O113" s="17"/>
      <c r="P113" s="4"/>
      <c r="Q113" t="s">
        <v>49</v>
      </c>
      <c r="S113" t="s">
        <v>21</v>
      </c>
      <c r="V113" s="6"/>
      <c r="W113" t="s">
        <v>46</v>
      </c>
      <c r="Y113" t="s">
        <v>21</v>
      </c>
      <c r="Z113" s="4" t="s">
        <v>13</v>
      </c>
      <c r="AC113" t="s">
        <v>49</v>
      </c>
      <c r="AE113" t="s">
        <v>21</v>
      </c>
      <c r="AI113" s="17" t="s">
        <v>50</v>
      </c>
      <c r="AO113" t="s">
        <v>49</v>
      </c>
      <c r="AQ113" t="s">
        <v>21</v>
      </c>
    </row>
    <row r="114" spans="1:45" x14ac:dyDescent="0.25">
      <c r="A114">
        <v>1</v>
      </c>
      <c r="B114" s="14">
        <v>7.7777777777777767E-3</v>
      </c>
      <c r="C114" s="4" t="s">
        <v>28</v>
      </c>
      <c r="D114" s="4">
        <v>3</v>
      </c>
      <c r="E114" s="15">
        <v>3.4722222222222222E-5</v>
      </c>
      <c r="F114">
        <v>1</v>
      </c>
      <c r="G114" s="17">
        <v>1.5868055555555555E-2</v>
      </c>
      <c r="H114" s="4"/>
      <c r="I114" s="4">
        <v>241</v>
      </c>
      <c r="J114" s="15">
        <v>2.7893518518518519E-3</v>
      </c>
      <c r="K114">
        <v>1</v>
      </c>
      <c r="L114" s="17">
        <v>3.9155092592592596E-2</v>
      </c>
      <c r="M114" s="4" t="s">
        <v>28</v>
      </c>
      <c r="N114" s="4">
        <v>3</v>
      </c>
      <c r="O114" s="15">
        <v>3.4722222222222222E-5</v>
      </c>
      <c r="P114">
        <v>1</v>
      </c>
      <c r="Q114" s="17">
        <v>9.2812500000000006E-2</v>
      </c>
      <c r="R114" s="4"/>
      <c r="S114" s="4">
        <v>183</v>
      </c>
      <c r="T114" s="15">
        <v>2.1180555555555553E-3</v>
      </c>
      <c r="V114" s="6" t="s">
        <v>51</v>
      </c>
      <c r="W114" s="18">
        <v>1.3738425925925926E-2</v>
      </c>
      <c r="X114" s="4" t="s">
        <v>28</v>
      </c>
      <c r="Y114" s="4">
        <v>1</v>
      </c>
      <c r="Z114" s="4" t="s">
        <v>29</v>
      </c>
      <c r="AA114" s="15">
        <v>1.1574074074074073E-5</v>
      </c>
      <c r="AB114" s="6" t="s">
        <v>52</v>
      </c>
      <c r="AC114" s="17">
        <v>2.8113425925925927E-2</v>
      </c>
      <c r="AD114" s="4"/>
      <c r="AE114" s="4">
        <v>385</v>
      </c>
      <c r="AF114" s="21" t="s">
        <v>29</v>
      </c>
      <c r="AG114" s="15">
        <v>4.4560185185185189E-3</v>
      </c>
      <c r="AH114" s="19">
        <v>1</v>
      </c>
      <c r="AI114" s="14">
        <v>1.2233796296296296E-2</v>
      </c>
      <c r="AJ114" s="20" t="s">
        <v>28</v>
      </c>
      <c r="AK114" s="20">
        <v>1</v>
      </c>
      <c r="AL114" s="20" t="s">
        <v>31</v>
      </c>
      <c r="AM114" s="15">
        <v>1.1574074074074073E-5</v>
      </c>
      <c r="AN114" t="s">
        <v>53</v>
      </c>
      <c r="AO114" s="14">
        <v>3.0127314814814815E-2</v>
      </c>
      <c r="AP114" s="20"/>
      <c r="AQ114" s="20">
        <v>83</v>
      </c>
      <c r="AR114" s="21" t="s">
        <v>31</v>
      </c>
      <c r="AS114" s="15">
        <v>9.6064814814814808E-4</v>
      </c>
    </row>
    <row r="115" spans="1:45" x14ac:dyDescent="0.25">
      <c r="B115" s="17">
        <v>9.8958333333333329E-3</v>
      </c>
      <c r="C115" s="4" t="s">
        <v>28</v>
      </c>
      <c r="D115" s="4">
        <v>5</v>
      </c>
      <c r="E115" s="15">
        <v>5.7870370370370366E-5</v>
      </c>
      <c r="G115" s="17">
        <v>4.9444444444444437E-2</v>
      </c>
      <c r="H115" s="4"/>
      <c r="I115" s="4">
        <v>195</v>
      </c>
      <c r="J115" s="15">
        <v>2.2569444444444447E-3</v>
      </c>
      <c r="L115" s="17">
        <v>6.0682870370370373E-2</v>
      </c>
      <c r="M115" s="4" t="s">
        <v>28</v>
      </c>
      <c r="N115" s="4">
        <v>5</v>
      </c>
      <c r="O115" s="15">
        <v>5.7870370370370366E-5</v>
      </c>
      <c r="Q115" s="17">
        <v>0.12284722222222222</v>
      </c>
      <c r="R115" s="4"/>
      <c r="S115" s="4">
        <v>195</v>
      </c>
      <c r="T115" s="15">
        <v>2.2569444444444447E-3</v>
      </c>
      <c r="V115" s="6"/>
      <c r="W115" s="17">
        <v>1.9895833333333331E-2</v>
      </c>
      <c r="X115" s="4" t="s">
        <v>28</v>
      </c>
      <c r="Y115" s="4">
        <v>2</v>
      </c>
      <c r="Z115" s="4" t="s">
        <v>29</v>
      </c>
      <c r="AA115" s="15">
        <v>2.3148148148148147E-5</v>
      </c>
      <c r="AB115" s="6"/>
      <c r="AC115" s="17">
        <v>3.2858796296296296E-2</v>
      </c>
      <c r="AD115" s="4"/>
      <c r="AE115" s="4">
        <v>504</v>
      </c>
      <c r="AF115" s="21" t="s">
        <v>29</v>
      </c>
      <c r="AG115" s="15">
        <v>5.8333333333333336E-3</v>
      </c>
      <c r="AH115" s="19"/>
      <c r="AI115" s="14">
        <v>1.8298611111111113E-2</v>
      </c>
      <c r="AJ115" s="20" t="s">
        <v>28</v>
      </c>
      <c r="AK115" s="20">
        <v>1</v>
      </c>
      <c r="AL115" s="20" t="s">
        <v>31</v>
      </c>
      <c r="AM115" s="15">
        <v>1.1574074074074073E-5</v>
      </c>
      <c r="AN115" s="19">
        <v>2</v>
      </c>
      <c r="AO115" s="14">
        <v>0.10902777777777778</v>
      </c>
      <c r="AP115" s="20"/>
      <c r="AQ115" s="20">
        <v>118</v>
      </c>
      <c r="AR115" s="21" t="s">
        <v>31</v>
      </c>
      <c r="AS115" s="15">
        <v>1.3657407407407409E-3</v>
      </c>
    </row>
    <row r="116" spans="1:45" x14ac:dyDescent="0.25">
      <c r="B116" s="17">
        <v>1.3495370370370371E-2</v>
      </c>
      <c r="C116" s="4" t="s">
        <v>28</v>
      </c>
      <c r="D116" s="4">
        <v>4</v>
      </c>
      <c r="E116" s="15">
        <v>4.6296296296296294E-5</v>
      </c>
      <c r="G116" s="17">
        <v>7.1539351851851854E-2</v>
      </c>
      <c r="I116" s="4">
        <v>262</v>
      </c>
      <c r="J116" s="15">
        <v>3.0324074074074073E-3</v>
      </c>
      <c r="L116" s="17">
        <v>6.5509259259259267E-2</v>
      </c>
      <c r="M116" s="4" t="s">
        <v>28</v>
      </c>
      <c r="N116" s="4">
        <v>1</v>
      </c>
      <c r="O116" s="15">
        <v>1.1574074074074073E-5</v>
      </c>
      <c r="P116">
        <v>2</v>
      </c>
      <c r="Q116" s="17">
        <v>2.6909722222222224E-2</v>
      </c>
      <c r="R116" s="4"/>
      <c r="S116" s="4">
        <v>303</v>
      </c>
      <c r="T116" s="15">
        <v>3.5069444444444445E-3</v>
      </c>
      <c r="V116" s="6"/>
      <c r="W116" s="17">
        <v>5.1122685185185181E-2</v>
      </c>
      <c r="X116" s="4" t="s">
        <v>28</v>
      </c>
      <c r="Y116" s="4">
        <v>1</v>
      </c>
      <c r="Z116" s="4" t="s">
        <v>29</v>
      </c>
      <c r="AA116" s="15">
        <v>1.1574074074074073E-5</v>
      </c>
      <c r="AB116" s="6"/>
      <c r="AC116" s="17">
        <v>7.6342592592592587E-2</v>
      </c>
      <c r="AD116" s="4"/>
      <c r="AE116" s="4">
        <v>442</v>
      </c>
      <c r="AF116" s="21" t="s">
        <v>29</v>
      </c>
      <c r="AG116" s="15">
        <v>5.115740740740741E-3</v>
      </c>
      <c r="AH116" s="19"/>
      <c r="AI116" s="14">
        <v>2.7094907407407404E-2</v>
      </c>
      <c r="AJ116" s="20" t="s">
        <v>28</v>
      </c>
      <c r="AK116" s="20">
        <v>1</v>
      </c>
      <c r="AL116" s="20" t="s">
        <v>31</v>
      </c>
      <c r="AM116" s="18">
        <v>1.1574074074074073E-5</v>
      </c>
      <c r="AN116" s="19">
        <v>4</v>
      </c>
      <c r="AO116" s="14">
        <v>0.01</v>
      </c>
      <c r="AP116" s="20"/>
      <c r="AQ116" s="20">
        <v>252</v>
      </c>
      <c r="AR116" s="21" t="s">
        <v>31</v>
      </c>
      <c r="AS116" s="15">
        <v>2.9166666666666668E-3</v>
      </c>
    </row>
    <row r="117" spans="1:45" x14ac:dyDescent="0.25">
      <c r="B117" s="17">
        <v>3.1886574074074074E-2</v>
      </c>
      <c r="C117" s="4" t="s">
        <v>28</v>
      </c>
      <c r="D117" s="4">
        <v>3</v>
      </c>
      <c r="E117" s="15">
        <v>3.4722222222222222E-5</v>
      </c>
      <c r="G117" s="17">
        <v>9.7916666666666666E-2</v>
      </c>
      <c r="H117" s="4"/>
      <c r="I117" s="4">
        <v>272</v>
      </c>
      <c r="J117" s="15">
        <v>3.1481481481481482E-3</v>
      </c>
      <c r="L117" s="17">
        <v>6.9270833333333337E-2</v>
      </c>
      <c r="M117" s="4" t="s">
        <v>28</v>
      </c>
      <c r="N117" s="4">
        <v>1</v>
      </c>
      <c r="O117" s="15">
        <v>1.1574074074074073E-5</v>
      </c>
      <c r="Q117" s="17">
        <v>2.9548611111111109E-2</v>
      </c>
      <c r="R117" s="4"/>
      <c r="S117" s="4">
        <v>225</v>
      </c>
      <c r="T117" s="15">
        <v>2.6041666666666665E-3</v>
      </c>
      <c r="V117" s="6"/>
      <c r="W117" s="17">
        <v>6.2488425925925926E-2</v>
      </c>
      <c r="X117" s="4" t="s">
        <v>28</v>
      </c>
      <c r="Y117" s="4">
        <v>1</v>
      </c>
      <c r="Z117" s="4" t="s">
        <v>29</v>
      </c>
      <c r="AA117" s="15">
        <v>1.1574074074074073E-5</v>
      </c>
      <c r="AB117" s="6">
        <v>2</v>
      </c>
      <c r="AC117" s="17">
        <v>4.0543981481481479E-2</v>
      </c>
      <c r="AD117" s="4"/>
      <c r="AE117" s="4">
        <v>360</v>
      </c>
      <c r="AF117" s="21" t="s">
        <v>29</v>
      </c>
      <c r="AG117" s="15">
        <v>4.1666666666666666E-3</v>
      </c>
      <c r="AH117" s="19"/>
      <c r="AI117" s="14">
        <v>2.9050925925925928E-2</v>
      </c>
      <c r="AJ117" s="20" t="s">
        <v>28</v>
      </c>
      <c r="AK117" s="20">
        <v>3</v>
      </c>
      <c r="AL117" s="20" t="s">
        <v>31</v>
      </c>
      <c r="AM117" s="15">
        <v>3.4722222222222222E-5</v>
      </c>
      <c r="AP117" s="29" t="s">
        <v>41</v>
      </c>
      <c r="AQ117" s="29">
        <f>AVERAGE(AQ114:AQ116)</f>
        <v>151</v>
      </c>
    </row>
    <row r="118" spans="1:45" x14ac:dyDescent="0.25">
      <c r="B118" s="17">
        <v>6.1168981481481477E-2</v>
      </c>
      <c r="C118" s="4" t="s">
        <v>28</v>
      </c>
      <c r="D118" s="4">
        <v>1</v>
      </c>
      <c r="E118" s="15">
        <v>1.1574074074074073E-5</v>
      </c>
      <c r="F118">
        <v>2</v>
      </c>
      <c r="G118" s="17">
        <v>2.525462962962963E-2</v>
      </c>
      <c r="H118" s="4"/>
      <c r="I118" s="4">
        <v>225</v>
      </c>
      <c r="J118" s="15">
        <v>2.6041666666666665E-3</v>
      </c>
      <c r="L118" s="17">
        <v>0.13207175925925926</v>
      </c>
      <c r="M118" s="4" t="s">
        <v>28</v>
      </c>
      <c r="N118" s="4">
        <v>2</v>
      </c>
      <c r="O118" s="15">
        <v>2.3148148148148147E-5</v>
      </c>
      <c r="Q118" s="17">
        <v>9.5648148148148149E-2</v>
      </c>
      <c r="R118" s="4"/>
      <c r="S118" s="4">
        <v>301</v>
      </c>
      <c r="T118" s="15">
        <v>3.483796296296296E-3</v>
      </c>
      <c r="V118" s="6"/>
      <c r="W118" s="17">
        <v>6.5000000000000002E-2</v>
      </c>
      <c r="X118" s="4" t="s">
        <v>28</v>
      </c>
      <c r="Y118" s="4">
        <v>3</v>
      </c>
      <c r="Z118" s="4" t="s">
        <v>29</v>
      </c>
      <c r="AA118" s="15">
        <v>3.4722222222222222E-5</v>
      </c>
      <c r="AB118" s="6"/>
      <c r="AC118" s="17">
        <v>7.1111111111111111E-2</v>
      </c>
      <c r="AD118" s="4"/>
      <c r="AE118" s="4">
        <v>434</v>
      </c>
      <c r="AF118" s="21" t="s">
        <v>29</v>
      </c>
      <c r="AG118" s="15">
        <v>5.0231481481481481E-3</v>
      </c>
      <c r="AH118" s="19">
        <v>2</v>
      </c>
      <c r="AI118" s="14">
        <v>7.1469907407407399E-2</v>
      </c>
      <c r="AJ118" s="20" t="s">
        <v>28</v>
      </c>
      <c r="AK118" s="20">
        <v>1</v>
      </c>
      <c r="AL118" s="20" t="s">
        <v>31</v>
      </c>
      <c r="AM118" s="18">
        <v>1.1574074074074073E-5</v>
      </c>
      <c r="AP118" s="29" t="s">
        <v>42</v>
      </c>
      <c r="AQ118" s="29">
        <f>STDEV(AQ114:AQ116)</f>
        <v>89.202017914394744</v>
      </c>
    </row>
    <row r="119" spans="1:45" x14ac:dyDescent="0.25">
      <c r="B119" s="17">
        <v>8.261574074074074E-2</v>
      </c>
      <c r="C119" s="4" t="s">
        <v>28</v>
      </c>
      <c r="D119" s="4">
        <v>3</v>
      </c>
      <c r="E119" s="15">
        <v>3.4722222222222222E-5</v>
      </c>
      <c r="G119" s="17">
        <v>3.8831018518518515E-2</v>
      </c>
      <c r="H119" s="4"/>
      <c r="I119" s="4">
        <v>225</v>
      </c>
      <c r="J119" s="15">
        <v>2.6041666666666665E-3</v>
      </c>
      <c r="L119" s="17">
        <v>0.13372685185185185</v>
      </c>
      <c r="M119" s="4" t="s">
        <v>28</v>
      </c>
      <c r="N119" s="4">
        <v>1</v>
      </c>
      <c r="O119" s="15">
        <v>1.1574074074074073E-5</v>
      </c>
      <c r="Q119" s="17">
        <v>0.10902777777777778</v>
      </c>
      <c r="R119" s="4"/>
      <c r="S119" s="4">
        <v>122</v>
      </c>
      <c r="T119" s="15">
        <v>1.4120370370370369E-3</v>
      </c>
      <c r="V119" s="6">
        <v>2</v>
      </c>
      <c r="W119" s="17">
        <v>0.11278935185185185</v>
      </c>
      <c r="X119" s="4" t="s">
        <v>28</v>
      </c>
      <c r="Y119" s="4">
        <v>4</v>
      </c>
      <c r="Z119" s="4" t="s">
        <v>29</v>
      </c>
      <c r="AA119" s="15">
        <v>4.6296296296296294E-5</v>
      </c>
      <c r="AB119" s="6"/>
      <c r="AC119" s="17">
        <v>0.13749999999999998</v>
      </c>
      <c r="AD119" s="4"/>
      <c r="AE119" s="4">
        <v>383</v>
      </c>
      <c r="AF119" s="21" t="s">
        <v>29</v>
      </c>
      <c r="AG119" s="15">
        <v>4.4328703703703709E-3</v>
      </c>
      <c r="AH119" s="19"/>
      <c r="AI119" s="14">
        <v>7.5717592592592586E-2</v>
      </c>
      <c r="AJ119" s="20" t="s">
        <v>28</v>
      </c>
      <c r="AK119" s="20">
        <v>1</v>
      </c>
      <c r="AL119" s="20" t="s">
        <v>31</v>
      </c>
      <c r="AM119" s="18">
        <v>1.1574074074074073E-5</v>
      </c>
      <c r="AP119" s="29" t="s">
        <v>43</v>
      </c>
      <c r="AQ119" s="29">
        <f>AQ118/SQRT(3)</f>
        <v>51.500809055133629</v>
      </c>
    </row>
    <row r="120" spans="1:45" x14ac:dyDescent="0.25">
      <c r="A120">
        <v>2</v>
      </c>
      <c r="B120" s="17">
        <v>1.3796296296296298E-2</v>
      </c>
      <c r="C120" s="4" t="s">
        <v>28</v>
      </c>
      <c r="D120" s="4">
        <v>3</v>
      </c>
      <c r="E120" s="15">
        <v>3.4722222222222222E-5</v>
      </c>
      <c r="G120" s="17">
        <v>7.5381944444444446E-2</v>
      </c>
      <c r="H120" s="4"/>
      <c r="I120" s="4">
        <v>301</v>
      </c>
      <c r="J120" s="15">
        <v>3.483796296296296E-3</v>
      </c>
      <c r="L120" s="17">
        <v>0.14564814814814817</v>
      </c>
      <c r="M120" s="4" t="s">
        <v>28</v>
      </c>
      <c r="N120" s="4">
        <v>1</v>
      </c>
      <c r="O120" s="15">
        <v>1.1574074074074073E-5</v>
      </c>
      <c r="Q120" s="17">
        <v>0.11190972222222222</v>
      </c>
      <c r="R120" s="4"/>
      <c r="S120" s="4">
        <v>120</v>
      </c>
      <c r="T120" s="15">
        <v>1.3888888888888889E-3</v>
      </c>
      <c r="V120" s="6"/>
      <c r="W120" s="17">
        <v>0.12918981481481481</v>
      </c>
      <c r="X120" s="4" t="s">
        <v>28</v>
      </c>
      <c r="Y120" s="4">
        <v>1</v>
      </c>
      <c r="Z120" s="4" t="s">
        <v>29</v>
      </c>
      <c r="AA120" s="15">
        <v>1.1574074074074073E-5</v>
      </c>
      <c r="AB120" s="6">
        <v>3</v>
      </c>
      <c r="AC120" s="17">
        <v>6.9351851851851845E-2</v>
      </c>
      <c r="AD120" s="4"/>
      <c r="AE120" s="4">
        <v>554</v>
      </c>
      <c r="AF120" s="21" t="s">
        <v>29</v>
      </c>
      <c r="AG120" s="15">
        <v>6.4120370370370364E-3</v>
      </c>
      <c r="AH120" s="19">
        <v>3</v>
      </c>
      <c r="AI120" s="14">
        <v>2.7118055555555552E-2</v>
      </c>
      <c r="AJ120" s="20" t="s">
        <v>28</v>
      </c>
      <c r="AK120" s="20">
        <v>1</v>
      </c>
      <c r="AL120" s="20" t="s">
        <v>31</v>
      </c>
      <c r="AM120" s="18">
        <v>1.1574074074074073E-5</v>
      </c>
    </row>
    <row r="121" spans="1:45" x14ac:dyDescent="0.25">
      <c r="B121" s="17">
        <v>1.9733796296296298E-2</v>
      </c>
      <c r="C121" s="4" t="s">
        <v>28</v>
      </c>
      <c r="D121" s="4">
        <v>3</v>
      </c>
      <c r="E121" s="15">
        <v>3.4722222222222222E-5</v>
      </c>
      <c r="G121" s="17">
        <v>8.4062499999999998E-2</v>
      </c>
      <c r="H121" s="4"/>
      <c r="I121" s="4">
        <v>242</v>
      </c>
      <c r="J121" s="15">
        <v>2.8009259259259259E-3</v>
      </c>
      <c r="L121" s="17">
        <v>0.16341435185185185</v>
      </c>
      <c r="M121" s="4" t="s">
        <v>28</v>
      </c>
      <c r="N121" s="4">
        <v>1</v>
      </c>
      <c r="O121" s="15">
        <v>1.1574074074074073E-5</v>
      </c>
      <c r="P121">
        <v>3</v>
      </c>
      <c r="Q121" s="17">
        <v>5.5717592592592596E-2</v>
      </c>
      <c r="R121" s="4"/>
      <c r="S121" s="4">
        <v>225</v>
      </c>
      <c r="T121" s="15">
        <v>2.6041666666666665E-3</v>
      </c>
      <c r="V121" s="6"/>
      <c r="W121" s="17">
        <v>0.13942129629629629</v>
      </c>
      <c r="X121" s="4" t="s">
        <v>28</v>
      </c>
      <c r="Y121" s="4">
        <v>2</v>
      </c>
      <c r="Z121" s="4" t="s">
        <v>29</v>
      </c>
      <c r="AA121" s="15">
        <v>2.3148148148148147E-5</v>
      </c>
      <c r="AB121" s="6"/>
      <c r="AC121" s="17">
        <v>8.9583333333333334E-2</v>
      </c>
      <c r="AD121" s="4"/>
      <c r="AE121" s="4">
        <v>374</v>
      </c>
      <c r="AF121" s="21" t="s">
        <v>29</v>
      </c>
      <c r="AG121" s="15">
        <v>4.3287037037037035E-3</v>
      </c>
      <c r="AH121" s="19"/>
      <c r="AI121" s="14">
        <v>2.4340277777777777E-2</v>
      </c>
      <c r="AJ121" s="20" t="s">
        <v>28</v>
      </c>
      <c r="AK121" s="20">
        <v>2</v>
      </c>
      <c r="AL121" s="20" t="s">
        <v>31</v>
      </c>
      <c r="AM121" s="15">
        <v>2.3148148148148147E-5</v>
      </c>
    </row>
    <row r="122" spans="1:45" x14ac:dyDescent="0.25">
      <c r="B122" s="17">
        <v>6.0358796296296292E-2</v>
      </c>
      <c r="C122" s="4" t="s">
        <v>28</v>
      </c>
      <c r="D122" s="4">
        <v>7</v>
      </c>
      <c r="E122" s="15">
        <v>8.1018518518518516E-5</v>
      </c>
      <c r="G122" s="17">
        <v>9.4699074074074074E-2</v>
      </c>
      <c r="H122" s="4"/>
      <c r="I122" s="4">
        <v>236</v>
      </c>
      <c r="J122" s="15">
        <v>2.7314814814814819E-3</v>
      </c>
      <c r="K122">
        <v>2</v>
      </c>
      <c r="L122" s="17">
        <v>6.851851851851852E-2</v>
      </c>
      <c r="M122" s="4" t="s">
        <v>28</v>
      </c>
      <c r="N122" s="4">
        <v>4</v>
      </c>
      <c r="O122" s="15">
        <v>4.6296296296296294E-5</v>
      </c>
      <c r="Q122" s="17">
        <v>5.9317129629629629E-2</v>
      </c>
      <c r="R122" s="4"/>
      <c r="S122" s="4">
        <v>173</v>
      </c>
      <c r="T122" s="15">
        <v>2.0023148148148148E-3</v>
      </c>
      <c r="V122" s="6">
        <v>3</v>
      </c>
      <c r="W122" s="17">
        <v>2.3333333333333334E-2</v>
      </c>
      <c r="X122" s="4" t="s">
        <v>28</v>
      </c>
      <c r="Y122" s="4">
        <v>2</v>
      </c>
      <c r="Z122" s="4" t="s">
        <v>29</v>
      </c>
      <c r="AA122" s="15">
        <v>2.3148148148148147E-5</v>
      </c>
      <c r="AB122" s="6"/>
      <c r="AC122" s="17">
        <v>9.447916666666667E-2</v>
      </c>
      <c r="AD122" s="4"/>
      <c r="AE122" s="4">
        <v>394</v>
      </c>
      <c r="AF122" s="21" t="s">
        <v>29</v>
      </c>
      <c r="AG122" s="15">
        <v>4.5601851851851853E-3</v>
      </c>
      <c r="AH122" s="19">
        <v>4</v>
      </c>
      <c r="AI122" s="14">
        <v>2.6736111111111113E-2</v>
      </c>
      <c r="AJ122" s="20" t="s">
        <v>28</v>
      </c>
      <c r="AK122" s="20">
        <v>1</v>
      </c>
      <c r="AL122" s="20" t="s">
        <v>31</v>
      </c>
      <c r="AM122" s="18">
        <v>1.1574074074074073E-5</v>
      </c>
    </row>
    <row r="123" spans="1:45" x14ac:dyDescent="0.25">
      <c r="B123" s="17">
        <v>9.0219907407407415E-2</v>
      </c>
      <c r="C123" s="4" t="s">
        <v>28</v>
      </c>
      <c r="D123" s="4">
        <v>4</v>
      </c>
      <c r="E123" s="15">
        <v>4.6296296296296294E-5</v>
      </c>
      <c r="G123" s="17">
        <v>0.11041666666666666</v>
      </c>
      <c r="I123" s="4">
        <v>296</v>
      </c>
      <c r="J123" s="15">
        <v>3.425925925925926E-3</v>
      </c>
      <c r="L123" s="17">
        <v>6.9699074074074066E-2</v>
      </c>
      <c r="M123" s="4" t="s">
        <v>28</v>
      </c>
      <c r="N123" s="4">
        <v>1</v>
      </c>
      <c r="O123" s="15">
        <v>1.1574074074074073E-5</v>
      </c>
      <c r="Q123" s="17">
        <v>6.4143518518518516E-2</v>
      </c>
      <c r="R123" s="4"/>
      <c r="S123" s="4">
        <v>179</v>
      </c>
      <c r="T123" s="15">
        <v>2.0717592592592593E-3</v>
      </c>
      <c r="V123" s="6"/>
      <c r="W123" s="17">
        <v>3.9490740740740743E-2</v>
      </c>
      <c r="X123" s="4" t="s">
        <v>28</v>
      </c>
      <c r="Y123" s="4">
        <v>1</v>
      </c>
      <c r="Z123" s="4" t="s">
        <v>29</v>
      </c>
      <c r="AA123" s="18">
        <v>1.1574074074074073E-5</v>
      </c>
      <c r="AB123" s="6">
        <v>4</v>
      </c>
      <c r="AC123" s="17">
        <v>4.3842592592592593E-2</v>
      </c>
      <c r="AD123" s="4"/>
      <c r="AE123" s="4">
        <v>584</v>
      </c>
      <c r="AF123" s="21" t="s">
        <v>29</v>
      </c>
      <c r="AG123" s="15">
        <v>6.7592592592592591E-3</v>
      </c>
      <c r="AH123" s="19"/>
      <c r="AI123" s="14">
        <v>3.2384259259259258E-2</v>
      </c>
      <c r="AJ123" s="20" t="s">
        <v>28</v>
      </c>
      <c r="AK123" s="20">
        <v>1</v>
      </c>
      <c r="AL123" s="20" t="s">
        <v>31</v>
      </c>
      <c r="AM123" s="18">
        <v>1.1574074074074073E-5</v>
      </c>
      <c r="AN123" s="6"/>
      <c r="AO123" s="20"/>
    </row>
    <row r="124" spans="1:45" x14ac:dyDescent="0.25">
      <c r="A124">
        <v>3</v>
      </c>
      <c r="B124" s="17">
        <v>5.7893518518518518E-2</v>
      </c>
      <c r="C124" s="4" t="s">
        <v>28</v>
      </c>
      <c r="D124" s="4">
        <v>2</v>
      </c>
      <c r="E124" s="15">
        <v>2.3148148148148147E-5</v>
      </c>
      <c r="F124">
        <v>3</v>
      </c>
      <c r="G124" s="17">
        <v>2.7083333333333334E-2</v>
      </c>
      <c r="H124" s="4"/>
      <c r="I124" s="4">
        <v>192</v>
      </c>
      <c r="J124" s="15">
        <v>2.2222222222222222E-3</v>
      </c>
      <c r="L124" s="17">
        <v>8.6817129629629633E-2</v>
      </c>
      <c r="M124" s="4" t="s">
        <v>28</v>
      </c>
      <c r="N124" s="4">
        <v>2</v>
      </c>
      <c r="O124" s="15">
        <v>2.3148148148148147E-5</v>
      </c>
      <c r="P124">
        <v>4</v>
      </c>
      <c r="Q124" s="17">
        <v>8.1516203703703702E-2</v>
      </c>
      <c r="R124" s="4"/>
      <c r="S124" s="4">
        <v>121</v>
      </c>
      <c r="T124" s="15">
        <v>1.4004629629629629E-3</v>
      </c>
      <c r="V124" s="6"/>
      <c r="W124" s="17">
        <v>7.3587962962962966E-2</v>
      </c>
      <c r="X124" s="4" t="s">
        <v>28</v>
      </c>
      <c r="Y124" s="4">
        <v>1</v>
      </c>
      <c r="Z124" s="4" t="s">
        <v>29</v>
      </c>
      <c r="AA124" s="18">
        <v>1.1574074074074073E-5</v>
      </c>
      <c r="AB124" s="6"/>
      <c r="AC124" s="17">
        <v>5.9629629629629623E-2</v>
      </c>
      <c r="AD124" s="4"/>
      <c r="AE124" s="4">
        <v>378</v>
      </c>
      <c r="AF124" s="21" t="s">
        <v>29</v>
      </c>
      <c r="AG124" s="15">
        <v>4.3749999999999995E-3</v>
      </c>
      <c r="AH124" s="19"/>
      <c r="AI124" s="14">
        <v>4.8611111111111112E-2</v>
      </c>
      <c r="AJ124" s="20" t="s">
        <v>28</v>
      </c>
      <c r="AK124" s="20">
        <v>1</v>
      </c>
      <c r="AL124" s="20" t="s">
        <v>31</v>
      </c>
      <c r="AM124" s="18">
        <v>1.1574074074074073E-5</v>
      </c>
      <c r="AN124" s="6"/>
      <c r="AQ124" s="20"/>
    </row>
    <row r="125" spans="1:45" x14ac:dyDescent="0.25">
      <c r="B125" s="17">
        <v>5.858796296296296E-2</v>
      </c>
      <c r="C125" s="4" t="s">
        <v>28</v>
      </c>
      <c r="D125" s="4">
        <v>3</v>
      </c>
      <c r="E125" s="15">
        <v>3.4722222222222222E-5</v>
      </c>
      <c r="G125" s="17">
        <v>3.8217592592592588E-2</v>
      </c>
      <c r="H125" s="4"/>
      <c r="I125" s="4">
        <v>371</v>
      </c>
      <c r="J125" s="15">
        <v>4.2939814814814811E-3</v>
      </c>
      <c r="L125" s="17">
        <v>0.14457175925925927</v>
      </c>
      <c r="M125" s="4" t="s">
        <v>28</v>
      </c>
      <c r="N125" s="4">
        <v>2</v>
      </c>
      <c r="O125" s="15">
        <v>2.3148148148148147E-5</v>
      </c>
      <c r="P125" s="4"/>
      <c r="Q125" s="17">
        <v>0.10637731481481481</v>
      </c>
      <c r="R125" s="4"/>
      <c r="S125" s="4">
        <v>183</v>
      </c>
      <c r="T125" s="15">
        <v>2.1180555555555553E-3</v>
      </c>
      <c r="V125" s="6"/>
      <c r="W125" s="17">
        <v>8.475694444444444E-2</v>
      </c>
      <c r="X125" s="4" t="s">
        <v>28</v>
      </c>
      <c r="Y125" s="4">
        <v>1</v>
      </c>
      <c r="Z125" s="4" t="s">
        <v>29</v>
      </c>
      <c r="AA125" s="18">
        <v>1.1574074074074073E-5</v>
      </c>
      <c r="AB125" s="6"/>
      <c r="AC125" s="17">
        <v>8.0497685185185186E-2</v>
      </c>
      <c r="AE125" s="4">
        <v>416</v>
      </c>
      <c r="AF125" s="21" t="s">
        <v>29</v>
      </c>
      <c r="AG125" s="15">
        <v>4.8148148148148152E-3</v>
      </c>
      <c r="AH125" s="19"/>
      <c r="AJ125" s="29" t="s">
        <v>41</v>
      </c>
      <c r="AK125" s="29">
        <f>AVERAGE(AK114:AK124)</f>
        <v>1.2727272727272727</v>
      </c>
      <c r="AN125" s="6"/>
    </row>
    <row r="126" spans="1:45" x14ac:dyDescent="0.25">
      <c r="B126" s="17">
        <v>6.0428240740740741E-2</v>
      </c>
      <c r="C126" s="4" t="s">
        <v>28</v>
      </c>
      <c r="D126" s="4">
        <v>3</v>
      </c>
      <c r="E126" s="15">
        <v>3.4722222222222222E-5</v>
      </c>
      <c r="G126" s="17">
        <v>7.633101851851852E-2</v>
      </c>
      <c r="H126" s="4"/>
      <c r="I126" s="4">
        <v>179</v>
      </c>
      <c r="J126" s="15">
        <v>2.0717592592592593E-3</v>
      </c>
      <c r="L126" s="17">
        <v>0.14726851851851852</v>
      </c>
      <c r="M126" s="4" t="s">
        <v>28</v>
      </c>
      <c r="N126" s="4">
        <v>3</v>
      </c>
      <c r="O126" s="15">
        <v>3.4722222222222222E-5</v>
      </c>
      <c r="P126">
        <v>5</v>
      </c>
      <c r="Q126" s="17">
        <v>6.4143518518518516E-2</v>
      </c>
      <c r="R126" s="4"/>
      <c r="S126" s="4">
        <v>303</v>
      </c>
      <c r="T126" s="15">
        <v>3.5069444444444445E-3</v>
      </c>
      <c r="V126" s="6"/>
      <c r="W126" s="17">
        <v>9.8564814814814813E-2</v>
      </c>
      <c r="X126" s="4" t="s">
        <v>28</v>
      </c>
      <c r="Y126" s="4">
        <v>3</v>
      </c>
      <c r="Z126" s="4" t="s">
        <v>29</v>
      </c>
      <c r="AA126" s="15">
        <v>3.4722222222222222E-5</v>
      </c>
      <c r="AB126" s="6"/>
      <c r="AC126" s="17">
        <v>9.4004629629629632E-2</v>
      </c>
      <c r="AE126" s="4">
        <v>478</v>
      </c>
      <c r="AF126" s="21" t="s">
        <v>29</v>
      </c>
      <c r="AG126" s="15">
        <v>5.5324074074074069E-3</v>
      </c>
      <c r="AJ126" s="29" t="s">
        <v>42</v>
      </c>
      <c r="AK126" s="29">
        <f>STDEV(AK114:AK124)</f>
        <v>0.64666979068286334</v>
      </c>
      <c r="AN126" s="6"/>
    </row>
    <row r="127" spans="1:45" x14ac:dyDescent="0.25">
      <c r="B127" s="17">
        <v>7.885416666666667E-2</v>
      </c>
      <c r="C127" s="4" t="s">
        <v>28</v>
      </c>
      <c r="D127" s="4">
        <v>3</v>
      </c>
      <c r="E127" s="15">
        <v>3.4722222222222222E-5</v>
      </c>
      <c r="G127" s="17">
        <v>8.4039351851851851E-2</v>
      </c>
      <c r="H127" s="4"/>
      <c r="I127" s="4">
        <v>212</v>
      </c>
      <c r="J127" s="15">
        <v>2.4537037037037036E-3</v>
      </c>
      <c r="K127">
        <v>3</v>
      </c>
      <c r="L127" s="17">
        <v>1.3680555555555555E-2</v>
      </c>
      <c r="M127" s="4" t="s">
        <v>28</v>
      </c>
      <c r="N127" s="4">
        <v>3</v>
      </c>
      <c r="O127" s="15">
        <v>3.4722222222222222E-5</v>
      </c>
      <c r="Q127" s="17">
        <v>6.9699074074074066E-2</v>
      </c>
      <c r="R127" s="4"/>
      <c r="S127" s="4">
        <v>63</v>
      </c>
      <c r="T127" s="15">
        <v>7.291666666666667E-4</v>
      </c>
      <c r="V127" s="6">
        <v>4</v>
      </c>
      <c r="W127" s="17">
        <v>4.3749999999999995E-3</v>
      </c>
      <c r="X127" s="4" t="s">
        <v>28</v>
      </c>
      <c r="Y127" s="4">
        <v>1</v>
      </c>
      <c r="Z127" s="4" t="s">
        <v>29</v>
      </c>
      <c r="AA127" s="18">
        <v>1.1574074074074073E-5</v>
      </c>
      <c r="AB127" s="6">
        <v>5</v>
      </c>
      <c r="AC127" s="17">
        <v>6.2488425925925926E-2</v>
      </c>
      <c r="AD127" s="4"/>
      <c r="AE127" s="4">
        <v>385</v>
      </c>
      <c r="AF127" s="21" t="s">
        <v>29</v>
      </c>
      <c r="AG127" s="15">
        <v>4.4560185185185189E-3</v>
      </c>
      <c r="AI127" s="6"/>
      <c r="AJ127" s="29" t="s">
        <v>43</v>
      </c>
      <c r="AK127" s="29">
        <f>AK126/SQRT(11)</f>
        <v>0.19497827808661108</v>
      </c>
    </row>
    <row r="128" spans="1:45" x14ac:dyDescent="0.25">
      <c r="B128" s="17">
        <v>9.6527777777777768E-2</v>
      </c>
      <c r="C128" s="4" t="s">
        <v>28</v>
      </c>
      <c r="D128" s="4">
        <v>3</v>
      </c>
      <c r="E128" s="15">
        <v>3.4722222222222222E-5</v>
      </c>
      <c r="G128" s="17">
        <v>8.8136574074074062E-2</v>
      </c>
      <c r="H128" s="4"/>
      <c r="I128" s="4">
        <v>294</v>
      </c>
      <c r="J128" s="15">
        <v>3.4027777777777784E-3</v>
      </c>
      <c r="L128" s="17">
        <v>1.5972222222222224E-2</v>
      </c>
      <c r="M128" s="4" t="s">
        <v>28</v>
      </c>
      <c r="N128" s="4">
        <v>3</v>
      </c>
      <c r="O128" s="15">
        <v>3.4722222222222222E-5</v>
      </c>
      <c r="Q128" s="17">
        <v>9.5648148148148149E-2</v>
      </c>
      <c r="R128" s="4" t="s">
        <v>13</v>
      </c>
      <c r="S128" s="4">
        <v>180</v>
      </c>
      <c r="T128" s="15">
        <v>2.0833333333333333E-3</v>
      </c>
      <c r="V128" s="6"/>
      <c r="W128" s="17">
        <v>1.1018518518518518E-2</v>
      </c>
      <c r="X128" s="4" t="s">
        <v>28</v>
      </c>
      <c r="Y128" s="4">
        <v>3</v>
      </c>
      <c r="Z128" s="4" t="s">
        <v>29</v>
      </c>
      <c r="AA128" s="15">
        <v>3.4722222222222222E-5</v>
      </c>
      <c r="AB128" s="6">
        <v>6</v>
      </c>
      <c r="AC128" s="17">
        <v>9.0509259259259258E-3</v>
      </c>
      <c r="AD128" s="4"/>
      <c r="AE128" s="4">
        <v>359</v>
      </c>
      <c r="AF128" s="21" t="s">
        <v>29</v>
      </c>
      <c r="AG128" s="15">
        <v>4.155092592592593E-3</v>
      </c>
      <c r="AI128" s="6"/>
    </row>
    <row r="129" spans="1:46" x14ac:dyDescent="0.25">
      <c r="A129">
        <v>4</v>
      </c>
      <c r="B129" s="17">
        <v>1.3888888888888888E-2</v>
      </c>
      <c r="C129" s="4" t="s">
        <v>28</v>
      </c>
      <c r="D129" s="4">
        <v>4</v>
      </c>
      <c r="E129" s="15">
        <v>4.6296296296296294E-5</v>
      </c>
      <c r="F129">
        <v>4</v>
      </c>
      <c r="G129" s="17">
        <v>3.8229166666666668E-2</v>
      </c>
      <c r="H129" s="4"/>
      <c r="I129" s="4">
        <v>191</v>
      </c>
      <c r="J129" s="15">
        <v>2.2106481481481478E-3</v>
      </c>
      <c r="L129" s="17">
        <v>3.9004629629629632E-2</v>
      </c>
      <c r="M129" s="4" t="s">
        <v>28</v>
      </c>
      <c r="N129" s="4">
        <v>2</v>
      </c>
      <c r="O129" s="15">
        <v>2.3148148148148147E-5</v>
      </c>
      <c r="Q129" s="17">
        <v>9.8611111111111108E-2</v>
      </c>
      <c r="R129" s="4"/>
      <c r="S129" s="4">
        <v>103</v>
      </c>
      <c r="T129" s="15">
        <v>1.1921296296296296E-3</v>
      </c>
      <c r="V129" s="6"/>
      <c r="W129" s="17">
        <v>7.8703703703703706E-2</v>
      </c>
      <c r="X129" s="4" t="s">
        <v>28</v>
      </c>
      <c r="Y129" s="4">
        <v>3</v>
      </c>
      <c r="Z129" s="4" t="s">
        <v>29</v>
      </c>
      <c r="AA129" s="15">
        <v>3.4722222222222222E-5</v>
      </c>
      <c r="AB129" s="6"/>
      <c r="AC129" s="17">
        <v>1.9895833333333331E-2</v>
      </c>
      <c r="AD129" s="4"/>
      <c r="AE129" s="4">
        <v>322</v>
      </c>
      <c r="AF129" s="21" t="s">
        <v>29</v>
      </c>
      <c r="AG129" s="15">
        <v>3.7268518518518514E-3</v>
      </c>
    </row>
    <row r="130" spans="1:46" x14ac:dyDescent="0.25">
      <c r="B130" s="17">
        <v>1.8692129629629631E-2</v>
      </c>
      <c r="C130" s="4" t="s">
        <v>28</v>
      </c>
      <c r="D130" s="4">
        <v>3</v>
      </c>
      <c r="E130" s="15">
        <v>3.4722222222222222E-5</v>
      </c>
      <c r="G130" s="17">
        <v>4.7858796296296295E-2</v>
      </c>
      <c r="H130" s="4"/>
      <c r="I130" s="4">
        <v>121</v>
      </c>
      <c r="J130" s="15">
        <v>1.4004629629629629E-3</v>
      </c>
      <c r="L130" s="17">
        <v>8.549768518518519E-2</v>
      </c>
      <c r="M130" s="4" t="s">
        <v>28</v>
      </c>
      <c r="N130" s="4">
        <v>3</v>
      </c>
      <c r="O130" s="15">
        <v>3.4722222222222222E-5</v>
      </c>
      <c r="P130">
        <v>6</v>
      </c>
      <c r="Q130" s="17">
        <v>9.4293981481481479E-2</v>
      </c>
      <c r="R130" s="4"/>
      <c r="S130" s="4">
        <v>200</v>
      </c>
      <c r="T130" s="15">
        <v>2.3148148148148151E-3</v>
      </c>
      <c r="V130" s="6">
        <v>5</v>
      </c>
      <c r="W130" s="14">
        <v>1.5821759259259261E-2</v>
      </c>
      <c r="X130" s="4" t="s">
        <v>28</v>
      </c>
      <c r="Y130" s="4">
        <v>1</v>
      </c>
      <c r="Z130" s="4" t="s">
        <v>29</v>
      </c>
      <c r="AA130" s="18">
        <v>1.1574074074074073E-5</v>
      </c>
      <c r="AB130" s="6"/>
      <c r="AC130" s="17">
        <v>2.7627314814814813E-2</v>
      </c>
      <c r="AD130" s="4"/>
      <c r="AE130" s="4">
        <v>385</v>
      </c>
      <c r="AF130" s="21" t="s">
        <v>29</v>
      </c>
      <c r="AG130" s="15">
        <v>4.4560185185185189E-3</v>
      </c>
      <c r="AI130" s="6"/>
      <c r="AJ130" s="20"/>
    </row>
    <row r="131" spans="1:46" x14ac:dyDescent="0.25">
      <c r="B131" s="17">
        <v>2.3553240740740739E-2</v>
      </c>
      <c r="C131" s="4" t="s">
        <v>28</v>
      </c>
      <c r="D131" s="4">
        <v>2</v>
      </c>
      <c r="E131" s="15">
        <v>2.3148148148148147E-5</v>
      </c>
      <c r="G131" s="17">
        <v>5.1620370370370372E-2</v>
      </c>
      <c r="H131" s="4"/>
      <c r="I131" s="4">
        <v>173</v>
      </c>
      <c r="J131" s="15">
        <v>2.0023148148148148E-3</v>
      </c>
      <c r="L131" s="17">
        <v>9.4293981481481479E-2</v>
      </c>
      <c r="M131" s="4" t="s">
        <v>28</v>
      </c>
      <c r="N131" s="4">
        <v>2</v>
      </c>
      <c r="O131" s="18">
        <v>2.3148148148148147E-5</v>
      </c>
      <c r="Q131" s="17">
        <v>0.10394675925925927</v>
      </c>
      <c r="R131" s="4" t="s">
        <v>28</v>
      </c>
      <c r="S131" s="4">
        <v>200</v>
      </c>
      <c r="T131" s="15">
        <v>2.3148148148148151E-3</v>
      </c>
      <c r="V131" s="6"/>
      <c r="W131" s="17">
        <v>2.7800925925925923E-2</v>
      </c>
      <c r="X131" s="4" t="s">
        <v>28</v>
      </c>
      <c r="Y131" s="4">
        <v>1</v>
      </c>
      <c r="Z131" s="4" t="s">
        <v>29</v>
      </c>
      <c r="AA131" s="18">
        <v>1.1574074074074073E-5</v>
      </c>
      <c r="AB131" s="6"/>
      <c r="AC131" s="17">
        <v>3.2858796296296296E-2</v>
      </c>
      <c r="AD131" s="4"/>
      <c r="AE131" s="4">
        <v>466</v>
      </c>
      <c r="AF131" s="21" t="s">
        <v>29</v>
      </c>
      <c r="AG131" s="15">
        <v>5.3935185185185188E-3</v>
      </c>
      <c r="AI131" s="6"/>
    </row>
    <row r="132" spans="1:46" x14ac:dyDescent="0.25">
      <c r="B132" s="17">
        <v>2.7719907407407405E-2</v>
      </c>
      <c r="C132" s="4" t="s">
        <v>28</v>
      </c>
      <c r="D132" s="4">
        <v>3</v>
      </c>
      <c r="E132" s="15">
        <v>3.4722222222222222E-5</v>
      </c>
      <c r="G132" s="17">
        <v>5.6944444444444443E-2</v>
      </c>
      <c r="H132" s="4"/>
      <c r="I132" s="4">
        <v>208</v>
      </c>
      <c r="J132" s="15">
        <v>2.4074074074074076E-3</v>
      </c>
      <c r="L132" s="17">
        <v>9.4432870370370361E-2</v>
      </c>
      <c r="M132" s="4" t="s">
        <v>28</v>
      </c>
      <c r="N132" s="4">
        <v>2</v>
      </c>
      <c r="O132" s="18">
        <v>2.3148148148148147E-5</v>
      </c>
      <c r="P132">
        <v>7</v>
      </c>
      <c r="Q132" s="17">
        <v>2.3298611111111107E-2</v>
      </c>
      <c r="R132" s="4" t="s">
        <v>28</v>
      </c>
      <c r="S132" s="4">
        <v>120</v>
      </c>
      <c r="T132" s="15">
        <v>1.3888888888888889E-3</v>
      </c>
      <c r="V132" s="6"/>
      <c r="W132" s="17">
        <v>3.2858796296296296E-2</v>
      </c>
      <c r="X132" s="4" t="s">
        <v>28</v>
      </c>
      <c r="Y132" s="4">
        <v>1</v>
      </c>
      <c r="Z132" s="4" t="s">
        <v>29</v>
      </c>
      <c r="AA132" s="18">
        <v>1.1574074074074073E-5</v>
      </c>
      <c r="AB132" s="6">
        <v>7</v>
      </c>
      <c r="AC132" s="17">
        <v>2.4907407407407406E-2</v>
      </c>
      <c r="AD132" s="4"/>
      <c r="AE132" s="4">
        <v>611</v>
      </c>
      <c r="AF132" s="21" t="s">
        <v>29</v>
      </c>
      <c r="AG132" s="15">
        <v>7.0717592592592594E-3</v>
      </c>
    </row>
    <row r="133" spans="1:46" x14ac:dyDescent="0.25">
      <c r="B133" s="17">
        <v>6.159722222222222E-2</v>
      </c>
      <c r="C133" s="4" t="s">
        <v>28</v>
      </c>
      <c r="D133" s="4">
        <v>3</v>
      </c>
      <c r="E133" s="15">
        <v>3.4722222222222222E-5</v>
      </c>
      <c r="F133">
        <v>5</v>
      </c>
      <c r="G133" s="17">
        <v>6.3449074074074074E-2</v>
      </c>
      <c r="H133" s="4"/>
      <c r="I133" s="4">
        <v>361</v>
      </c>
      <c r="J133" s="15">
        <v>4.1782407407407402E-3</v>
      </c>
      <c r="L133" s="17">
        <v>0.10394675925925927</v>
      </c>
      <c r="M133" s="4" t="s">
        <v>28</v>
      </c>
      <c r="N133" s="4">
        <v>3</v>
      </c>
      <c r="O133" s="15">
        <v>3.4722222222222222E-5</v>
      </c>
      <c r="Q133" s="17">
        <v>5.935185185185185E-2</v>
      </c>
      <c r="R133" s="4"/>
      <c r="S133" s="4">
        <v>183</v>
      </c>
      <c r="T133" s="15">
        <v>2.1180555555555553E-3</v>
      </c>
      <c r="V133" s="6"/>
      <c r="W133" s="17">
        <v>6.5000000000000002E-2</v>
      </c>
      <c r="X133" s="4" t="s">
        <v>28</v>
      </c>
      <c r="Y133" s="4">
        <v>4</v>
      </c>
      <c r="Z133" s="4" t="s">
        <v>29</v>
      </c>
      <c r="AA133" s="15">
        <v>4.6296296296296294E-5</v>
      </c>
      <c r="AB133" s="6"/>
      <c r="AC133" s="17">
        <v>5.1122685185185181E-2</v>
      </c>
      <c r="AD133" s="4"/>
      <c r="AE133" s="4">
        <v>284</v>
      </c>
      <c r="AF133" s="21" t="s">
        <v>29</v>
      </c>
      <c r="AG133" s="15">
        <v>3.2870370370370367E-3</v>
      </c>
      <c r="AI133" t="s">
        <v>54</v>
      </c>
    </row>
    <row r="134" spans="1:46" x14ac:dyDescent="0.25">
      <c r="B134" s="17">
        <v>6.5972222222222224E-2</v>
      </c>
      <c r="C134" s="4" t="s">
        <v>28</v>
      </c>
      <c r="D134" s="4">
        <v>3</v>
      </c>
      <c r="E134" s="15">
        <v>3.4722222222222222E-5</v>
      </c>
      <c r="G134" s="17">
        <v>6.9386574074074073E-2</v>
      </c>
      <c r="I134" s="4">
        <v>243</v>
      </c>
      <c r="J134" s="15">
        <v>2.8124999999999995E-3</v>
      </c>
      <c r="K134">
        <v>4</v>
      </c>
      <c r="L134" s="17">
        <v>5.5555555555555558E-3</v>
      </c>
      <c r="M134" s="4" t="s">
        <v>28</v>
      </c>
      <c r="N134" s="4">
        <v>2</v>
      </c>
      <c r="O134" s="18">
        <v>2.3148148148148147E-5</v>
      </c>
      <c r="Q134" s="17">
        <v>0.10253472222222222</v>
      </c>
      <c r="R134" s="4"/>
      <c r="S134" s="4">
        <v>323</v>
      </c>
      <c r="T134" s="15">
        <v>3.7384259259259263E-3</v>
      </c>
      <c r="V134" s="6"/>
      <c r="W134" s="17">
        <v>7.6342592592592587E-2</v>
      </c>
      <c r="X134" s="4" t="s">
        <v>28</v>
      </c>
      <c r="Y134" s="4">
        <v>4</v>
      </c>
      <c r="Z134" s="4" t="s">
        <v>29</v>
      </c>
      <c r="AA134" s="15">
        <v>4.6296296296296294E-5</v>
      </c>
      <c r="AB134" s="6"/>
      <c r="AC134" s="17">
        <v>6.2222222222222227E-2</v>
      </c>
      <c r="AD134" s="4"/>
      <c r="AE134" s="4">
        <v>360</v>
      </c>
      <c r="AF134" s="21" t="s">
        <v>29</v>
      </c>
      <c r="AG134" s="15">
        <v>4.1666666666666666E-3</v>
      </c>
      <c r="AH134">
        <v>1</v>
      </c>
      <c r="AI134" s="14">
        <v>2.0196759259259258E-2</v>
      </c>
      <c r="AJ134" s="20" t="s">
        <v>28</v>
      </c>
      <c r="AK134" s="20">
        <v>2</v>
      </c>
      <c r="AL134" s="20" t="s">
        <v>30</v>
      </c>
      <c r="AM134" s="15">
        <v>2.3148148148148147E-5</v>
      </c>
    </row>
    <row r="135" spans="1:46" x14ac:dyDescent="0.25">
      <c r="A135">
        <v>5</v>
      </c>
      <c r="B135" s="17">
        <v>3.4027777777777775E-2</v>
      </c>
      <c r="C135" s="4" t="s">
        <v>28</v>
      </c>
      <c r="D135" s="4">
        <v>3</v>
      </c>
      <c r="E135" s="15">
        <v>3.4722222222222222E-5</v>
      </c>
      <c r="G135" s="17">
        <v>6.9710648148148147E-2</v>
      </c>
      <c r="I135" s="4">
        <v>338</v>
      </c>
      <c r="J135" s="15">
        <v>3.9120370370370368E-3</v>
      </c>
      <c r="L135" s="17">
        <v>1.3460648148148147E-2</v>
      </c>
      <c r="M135" s="4" t="s">
        <v>28</v>
      </c>
      <c r="N135" s="4">
        <v>3</v>
      </c>
      <c r="O135" s="15">
        <v>3.4722222222222222E-5</v>
      </c>
      <c r="P135" t="s">
        <v>13</v>
      </c>
      <c r="Q135" s="17">
        <v>0.13214120370370372</v>
      </c>
      <c r="R135" s="4"/>
      <c r="S135" s="4">
        <v>183</v>
      </c>
      <c r="T135" s="15">
        <v>2.1180555555555553E-3</v>
      </c>
      <c r="V135" s="6">
        <v>6</v>
      </c>
      <c r="W135" s="14">
        <v>1.3738425925925926E-2</v>
      </c>
      <c r="X135" s="4" t="s">
        <v>28</v>
      </c>
      <c r="Y135" s="4">
        <v>1</v>
      </c>
      <c r="Z135" s="4" t="s">
        <v>29</v>
      </c>
      <c r="AA135" s="18">
        <v>1.1574074074074073E-5</v>
      </c>
      <c r="AB135" s="6"/>
      <c r="AC135" s="17">
        <v>8.4259259259259256E-2</v>
      </c>
      <c r="AD135" s="4"/>
      <c r="AE135" s="4">
        <v>382</v>
      </c>
      <c r="AF135" s="21" t="s">
        <v>29</v>
      </c>
      <c r="AG135" s="15">
        <v>4.4212962962962956E-3</v>
      </c>
      <c r="AH135" t="s">
        <v>13</v>
      </c>
      <c r="AI135" s="14">
        <v>3.1458333333333331E-2</v>
      </c>
      <c r="AJ135" s="20" t="s">
        <v>28</v>
      </c>
      <c r="AK135" s="20">
        <v>3</v>
      </c>
      <c r="AL135" s="20" t="s">
        <v>30</v>
      </c>
      <c r="AM135" s="15">
        <v>3.4722222222222222E-5</v>
      </c>
      <c r="AO135" t="s">
        <v>49</v>
      </c>
      <c r="AQ135" t="s">
        <v>21</v>
      </c>
    </row>
    <row r="136" spans="1:46" x14ac:dyDescent="0.25">
      <c r="B136" s="17">
        <v>5.6956018518518524E-2</v>
      </c>
      <c r="C136" s="4" t="s">
        <v>28</v>
      </c>
      <c r="D136" s="4">
        <v>3</v>
      </c>
      <c r="E136" s="15">
        <v>3.4722222222222222E-5</v>
      </c>
      <c r="G136" s="17">
        <v>8.1990740740740739E-2</v>
      </c>
      <c r="H136" s="4"/>
      <c r="I136" s="4">
        <v>180</v>
      </c>
      <c r="J136" s="15">
        <v>2.0833333333333333E-3</v>
      </c>
      <c r="L136" s="17">
        <v>3.4513888888888893E-2</v>
      </c>
      <c r="M136" s="4" t="s">
        <v>28</v>
      </c>
      <c r="N136" s="4">
        <v>2</v>
      </c>
      <c r="O136" s="15">
        <v>2.3148148148148147E-5</v>
      </c>
      <c r="P136" s="4">
        <v>8</v>
      </c>
      <c r="Q136" s="17">
        <v>2.9548611111111109E-2</v>
      </c>
      <c r="R136" s="4"/>
      <c r="S136" s="4">
        <v>238</v>
      </c>
      <c r="T136" s="15">
        <v>2.7546296296296294E-3</v>
      </c>
      <c r="V136" s="6"/>
      <c r="W136" s="17">
        <v>2.7800925925925923E-2</v>
      </c>
      <c r="X136" s="4" t="s">
        <v>28</v>
      </c>
      <c r="Y136" s="4">
        <v>1</v>
      </c>
      <c r="Z136" s="4" t="s">
        <v>29</v>
      </c>
      <c r="AA136" s="18">
        <v>1.1574074074074073E-5</v>
      </c>
      <c r="AB136">
        <v>8</v>
      </c>
      <c r="AC136" s="17">
        <v>5.0231481481481481E-2</v>
      </c>
      <c r="AD136" s="4"/>
      <c r="AE136" s="4">
        <v>503</v>
      </c>
      <c r="AF136" s="21" t="s">
        <v>29</v>
      </c>
      <c r="AG136" s="15">
        <v>5.8217592592592592E-3</v>
      </c>
      <c r="AH136" s="19">
        <v>2</v>
      </c>
      <c r="AI136" s="14">
        <v>9.1909722222222226E-2</v>
      </c>
      <c r="AJ136" s="20" t="s">
        <v>28</v>
      </c>
      <c r="AK136" s="20">
        <v>1</v>
      </c>
      <c r="AL136" s="20" t="s">
        <v>30</v>
      </c>
      <c r="AM136" s="18">
        <v>1.1574074074074073E-5</v>
      </c>
      <c r="AN136" s="19" t="s">
        <v>55</v>
      </c>
      <c r="AO136" s="14">
        <v>7.7777777777777767E-3</v>
      </c>
      <c r="AP136" s="20"/>
      <c r="AQ136" s="20">
        <v>402</v>
      </c>
      <c r="AR136" s="21" t="s">
        <v>30</v>
      </c>
      <c r="AS136" s="15">
        <v>4.6527777777777774E-3</v>
      </c>
    </row>
    <row r="137" spans="1:46" x14ac:dyDescent="0.25">
      <c r="B137" s="17">
        <v>7.0393518518518508E-2</v>
      </c>
      <c r="C137" s="4" t="s">
        <v>28</v>
      </c>
      <c r="D137" s="4">
        <v>3</v>
      </c>
      <c r="E137" s="15">
        <v>3.4722222222222222E-5</v>
      </c>
      <c r="G137" s="17">
        <v>9.0092592592592599E-2</v>
      </c>
      <c r="H137" s="4"/>
      <c r="I137" s="4">
        <v>129</v>
      </c>
      <c r="J137" s="15">
        <v>1.4930555555555556E-3</v>
      </c>
      <c r="L137" s="17">
        <v>4.2592592592592592E-2</v>
      </c>
      <c r="M137" s="4" t="s">
        <v>28</v>
      </c>
      <c r="N137" s="4">
        <v>3</v>
      </c>
      <c r="O137" s="15">
        <v>3.4722222222222222E-5</v>
      </c>
      <c r="P137" s="4"/>
      <c r="Q137" s="17">
        <v>8.6817129629629633E-2</v>
      </c>
      <c r="R137" s="4" t="s">
        <v>28</v>
      </c>
      <c r="S137" s="4">
        <v>252</v>
      </c>
      <c r="T137" s="15">
        <v>2.9166666666666668E-3</v>
      </c>
      <c r="V137" s="6"/>
      <c r="W137" s="17">
        <v>2.8113425925925927E-2</v>
      </c>
      <c r="X137" s="4" t="s">
        <v>28</v>
      </c>
      <c r="Y137" s="4">
        <v>4</v>
      </c>
      <c r="Z137" s="4" t="s">
        <v>29</v>
      </c>
      <c r="AA137" s="15">
        <v>4.6296296296296294E-5</v>
      </c>
      <c r="AC137" s="17">
        <v>5.4467592592592595E-2</v>
      </c>
      <c r="AE137" s="4">
        <v>427</v>
      </c>
      <c r="AF137" s="21" t="s">
        <v>29</v>
      </c>
      <c r="AG137" s="15">
        <v>4.9421296296296288E-3</v>
      </c>
      <c r="AH137" s="19"/>
      <c r="AI137" s="14">
        <v>1.1574074074074073E-3</v>
      </c>
      <c r="AJ137" s="20" t="s">
        <v>28</v>
      </c>
      <c r="AK137" s="20">
        <v>2</v>
      </c>
      <c r="AL137" s="20" t="s">
        <v>30</v>
      </c>
      <c r="AM137" s="15">
        <v>2.3148148148148147E-5</v>
      </c>
      <c r="AN137" s="19"/>
      <c r="AO137" s="14">
        <v>2.1539351851851851E-2</v>
      </c>
      <c r="AP137" s="20"/>
      <c r="AQ137" s="20">
        <v>420</v>
      </c>
      <c r="AR137" s="21" t="s">
        <v>30</v>
      </c>
      <c r="AS137" s="15">
        <v>4.8611111111111112E-3</v>
      </c>
    </row>
    <row r="138" spans="1:46" x14ac:dyDescent="0.25">
      <c r="B138" s="17">
        <v>8.5000000000000006E-2</v>
      </c>
      <c r="C138" s="4" t="s">
        <v>28</v>
      </c>
      <c r="D138" s="4">
        <v>3</v>
      </c>
      <c r="E138" s="15">
        <v>3.4722222222222222E-5</v>
      </c>
      <c r="G138" s="17">
        <v>0.12430555555555556</v>
      </c>
      <c r="H138" s="4"/>
      <c r="I138" s="4">
        <v>181</v>
      </c>
      <c r="J138" s="15">
        <v>2.0949074074074073E-3</v>
      </c>
      <c r="L138" s="17">
        <v>8.1064814814814812E-2</v>
      </c>
      <c r="M138" s="4" t="s">
        <v>28</v>
      </c>
      <c r="N138" s="4">
        <v>4</v>
      </c>
      <c r="O138" s="18">
        <v>4.6296296296296294E-5</v>
      </c>
      <c r="P138" s="4"/>
      <c r="Q138" s="17">
        <v>0.10902777777777778</v>
      </c>
      <c r="R138" s="4"/>
      <c r="S138" s="4">
        <v>238</v>
      </c>
      <c r="T138" s="15">
        <v>2.7546296296296294E-3</v>
      </c>
      <c r="V138" s="6"/>
      <c r="W138" s="17">
        <v>5.1122685185185181E-2</v>
      </c>
      <c r="X138" s="4" t="s">
        <v>28</v>
      </c>
      <c r="Y138" s="4">
        <v>1</v>
      </c>
      <c r="Z138" s="4" t="s">
        <v>29</v>
      </c>
      <c r="AA138" s="18">
        <v>1.1574074074074073E-5</v>
      </c>
      <c r="AC138" s="17">
        <v>6.2268518518518522E-2</v>
      </c>
      <c r="AD138" s="4"/>
      <c r="AE138" s="4">
        <v>461</v>
      </c>
      <c r="AF138" s="21" t="s">
        <v>29</v>
      </c>
      <c r="AG138" s="15">
        <v>5.3356481481481484E-3</v>
      </c>
      <c r="AH138" s="19">
        <v>3</v>
      </c>
      <c r="AI138" s="14">
        <v>1.9120370370370371E-2</v>
      </c>
      <c r="AJ138" s="20" t="s">
        <v>28</v>
      </c>
      <c r="AK138" s="20">
        <v>1</v>
      </c>
      <c r="AL138" s="20" t="s">
        <v>30</v>
      </c>
      <c r="AM138" s="18">
        <v>1.1574074074074073E-5</v>
      </c>
      <c r="AN138" s="19"/>
      <c r="AO138" s="14">
        <v>2.7303240740740743E-2</v>
      </c>
      <c r="AP138" s="20"/>
      <c r="AQ138" s="20">
        <v>298</v>
      </c>
      <c r="AR138" s="21" t="s">
        <v>30</v>
      </c>
      <c r="AS138" s="15">
        <v>3.4490740740740745E-3</v>
      </c>
    </row>
    <row r="139" spans="1:46" x14ac:dyDescent="0.25">
      <c r="A139">
        <v>6</v>
      </c>
      <c r="B139" s="17">
        <v>2.0833333333333333E-3</v>
      </c>
      <c r="C139" s="4" t="s">
        <v>28</v>
      </c>
      <c r="D139" s="4">
        <v>3</v>
      </c>
      <c r="E139" s="15">
        <v>3.4722222222222222E-5</v>
      </c>
      <c r="F139">
        <v>6</v>
      </c>
      <c r="G139" s="17">
        <v>5.6504629629629627E-2</v>
      </c>
      <c r="H139" s="4"/>
      <c r="I139" s="4">
        <v>417</v>
      </c>
      <c r="J139" s="15">
        <v>4.8263888888888887E-3</v>
      </c>
      <c r="L139" s="17">
        <v>9.1874999999999998E-2</v>
      </c>
      <c r="M139" s="4" t="s">
        <v>28</v>
      </c>
      <c r="N139" s="4">
        <v>2</v>
      </c>
      <c r="O139" s="18">
        <v>2.3148148148148147E-5</v>
      </c>
      <c r="P139">
        <v>9</v>
      </c>
      <c r="Q139" s="17">
        <v>0.11190972222222222</v>
      </c>
      <c r="R139" s="4"/>
      <c r="S139" s="4">
        <v>123</v>
      </c>
      <c r="T139" s="15">
        <v>1.423611111111111E-3</v>
      </c>
      <c r="V139" s="6">
        <v>7</v>
      </c>
      <c r="W139" s="17">
        <v>2.2465277777777778E-2</v>
      </c>
      <c r="X139" s="4" t="s">
        <v>28</v>
      </c>
      <c r="Y139" s="4">
        <v>1</v>
      </c>
      <c r="Z139" s="4" t="s">
        <v>29</v>
      </c>
      <c r="AA139" s="18">
        <v>1.1574074074074073E-5</v>
      </c>
      <c r="AB139" s="6"/>
      <c r="AC139" s="17">
        <v>0.11278935185185185</v>
      </c>
      <c r="AD139" s="4"/>
      <c r="AE139" s="4">
        <v>539</v>
      </c>
      <c r="AF139" s="21" t="s">
        <v>29</v>
      </c>
      <c r="AG139" s="15">
        <v>6.238425925925925E-3</v>
      </c>
      <c r="AH139" s="19"/>
      <c r="AI139" s="14">
        <v>3.1585648148148147E-2</v>
      </c>
      <c r="AJ139" s="20" t="s">
        <v>28</v>
      </c>
      <c r="AK139" s="20">
        <v>3</v>
      </c>
      <c r="AL139" s="20" t="s">
        <v>30</v>
      </c>
      <c r="AM139" s="15">
        <v>3.4722222222222222E-5</v>
      </c>
      <c r="AN139" s="19"/>
      <c r="AO139" s="14">
        <v>3.4837962962962959E-2</v>
      </c>
      <c r="AP139" s="20"/>
      <c r="AQ139" s="20">
        <v>179</v>
      </c>
      <c r="AR139" s="21" t="s">
        <v>30</v>
      </c>
      <c r="AS139" s="15">
        <v>2.0717592592592593E-3</v>
      </c>
      <c r="AT139" s="6"/>
    </row>
    <row r="140" spans="1:46" x14ac:dyDescent="0.25">
      <c r="B140" s="17">
        <v>3.636574074074074E-2</v>
      </c>
      <c r="C140" s="4" t="s">
        <v>28</v>
      </c>
      <c r="D140" s="4">
        <v>3</v>
      </c>
      <c r="E140" s="15">
        <v>3.4722222222222222E-5</v>
      </c>
      <c r="G140" s="17">
        <v>5.769675925925926E-2</v>
      </c>
      <c r="H140" s="4"/>
      <c r="I140" s="4">
        <v>231</v>
      </c>
      <c r="J140" s="15">
        <v>2.673611111111111E-3</v>
      </c>
      <c r="L140" s="17">
        <v>9.4293981481481479E-2</v>
      </c>
      <c r="M140" s="4" t="s">
        <v>28</v>
      </c>
      <c r="N140" s="4">
        <v>5</v>
      </c>
      <c r="O140" s="15">
        <v>5.7870370370370366E-5</v>
      </c>
      <c r="Q140" s="17">
        <v>0.14457175925925927</v>
      </c>
      <c r="R140" s="4"/>
      <c r="S140" s="4">
        <v>155</v>
      </c>
      <c r="T140" s="15">
        <v>1.7939814814814815E-3</v>
      </c>
      <c r="V140" s="6"/>
      <c r="W140" s="17">
        <v>2.8113425925925927E-2</v>
      </c>
      <c r="X140" s="4" t="s">
        <v>28</v>
      </c>
      <c r="Y140" s="4">
        <v>1</v>
      </c>
      <c r="Z140" s="4" t="s">
        <v>29</v>
      </c>
      <c r="AA140" s="18">
        <v>1.1574074074074073E-5</v>
      </c>
      <c r="AB140" s="6">
        <v>9</v>
      </c>
      <c r="AC140" s="17">
        <v>7.3587962962962966E-2</v>
      </c>
      <c r="AD140" s="4"/>
      <c r="AE140" s="4">
        <v>532</v>
      </c>
      <c r="AF140" s="21" t="s">
        <v>29</v>
      </c>
      <c r="AG140" s="15">
        <v>6.1574074074074074E-3</v>
      </c>
      <c r="AH140" s="19"/>
      <c r="AI140" s="14">
        <v>4.3773148148148144E-2</v>
      </c>
      <c r="AJ140" s="20" t="s">
        <v>28</v>
      </c>
      <c r="AK140" s="20">
        <v>3</v>
      </c>
      <c r="AL140" s="20" t="s">
        <v>30</v>
      </c>
      <c r="AM140" s="15">
        <v>3.4722222222222222E-5</v>
      </c>
      <c r="AN140" s="19">
        <v>2</v>
      </c>
      <c r="AO140" s="14">
        <v>1.1145833333333334E-2</v>
      </c>
      <c r="AP140" s="20"/>
      <c r="AQ140" s="20">
        <v>443</v>
      </c>
      <c r="AR140" s="21" t="s">
        <v>30</v>
      </c>
      <c r="AS140" s="15">
        <v>5.1273148148148146E-3</v>
      </c>
      <c r="AT140" s="6"/>
    </row>
    <row r="141" spans="1:46" x14ac:dyDescent="0.25">
      <c r="B141" s="17">
        <v>6.1365740740740742E-2</v>
      </c>
      <c r="C141" s="4" t="s">
        <v>28</v>
      </c>
      <c r="D141" s="4">
        <v>3</v>
      </c>
      <c r="E141" s="15">
        <v>3.4722222222222222E-5</v>
      </c>
      <c r="G141" s="17">
        <v>6.9386574074074073E-2</v>
      </c>
      <c r="H141" s="4"/>
      <c r="I141" s="4">
        <v>165</v>
      </c>
      <c r="J141" s="15">
        <v>1.9097222222222222E-3</v>
      </c>
      <c r="L141" s="17">
        <v>0.10436342592592592</v>
      </c>
      <c r="M141" s="4" t="s">
        <v>28</v>
      </c>
      <c r="N141" s="4">
        <v>3</v>
      </c>
      <c r="O141" s="15">
        <v>3.4722222222222222E-5</v>
      </c>
      <c r="Q141" s="17">
        <v>0.10253472222222222</v>
      </c>
      <c r="R141" s="4"/>
      <c r="S141" s="4">
        <v>306</v>
      </c>
      <c r="T141" s="15">
        <v>3.5416666666666665E-3</v>
      </c>
      <c r="V141" s="6"/>
      <c r="W141" s="17">
        <v>3.2858796296296296E-2</v>
      </c>
      <c r="X141" s="4" t="s">
        <v>28</v>
      </c>
      <c r="Y141" s="4">
        <v>1</v>
      </c>
      <c r="Z141" s="4" t="s">
        <v>29</v>
      </c>
      <c r="AA141" s="18">
        <v>1.1574074074074073E-5</v>
      </c>
      <c r="AB141" s="6"/>
      <c r="AC141" s="17">
        <v>8.475694444444444E-2</v>
      </c>
      <c r="AD141" s="4"/>
      <c r="AE141" s="4">
        <v>83</v>
      </c>
      <c r="AF141" s="21" t="s">
        <v>29</v>
      </c>
      <c r="AG141" s="15">
        <v>9.6064814814814808E-4</v>
      </c>
      <c r="AH141" s="19"/>
      <c r="AI141" s="14">
        <v>5.2118055555555563E-2</v>
      </c>
      <c r="AJ141" s="20" t="s">
        <v>28</v>
      </c>
      <c r="AK141" s="20">
        <v>1</v>
      </c>
      <c r="AL141" s="20" t="s">
        <v>30</v>
      </c>
      <c r="AM141" s="15">
        <v>1.1574074074074073E-5</v>
      </c>
      <c r="AN141" s="19"/>
      <c r="AO141" s="14">
        <v>5.7997685185185187E-2</v>
      </c>
      <c r="AP141" s="20"/>
      <c r="AQ141" s="20">
        <v>301</v>
      </c>
      <c r="AR141" s="21" t="s">
        <v>30</v>
      </c>
      <c r="AS141" s="15">
        <v>3.2523148148148151E-3</v>
      </c>
      <c r="AT141" s="6"/>
    </row>
    <row r="142" spans="1:46" x14ac:dyDescent="0.25">
      <c r="B142" s="17">
        <v>7.778935185185186E-2</v>
      </c>
      <c r="C142" s="4" t="s">
        <v>28</v>
      </c>
      <c r="D142" s="4">
        <v>3</v>
      </c>
      <c r="E142" s="15">
        <v>3.4722222222222222E-5</v>
      </c>
      <c r="G142" s="17">
        <v>0.10756944444444444</v>
      </c>
      <c r="H142" s="4"/>
      <c r="I142" s="4">
        <v>200</v>
      </c>
      <c r="J142" s="15">
        <v>2.3148148148148151E-3</v>
      </c>
      <c r="K142">
        <v>5</v>
      </c>
      <c r="L142" s="17">
        <v>3.9004629629629632E-2</v>
      </c>
      <c r="M142" s="4" t="s">
        <v>28</v>
      </c>
      <c r="N142" s="4">
        <v>2</v>
      </c>
      <c r="O142" s="18">
        <v>2.3148148148148147E-5</v>
      </c>
      <c r="Q142" s="17">
        <v>0.10833333333333334</v>
      </c>
      <c r="R142" s="4"/>
      <c r="S142" s="4">
        <v>105</v>
      </c>
      <c r="T142" s="15">
        <v>1.2152777777777778E-3</v>
      </c>
      <c r="V142" s="6"/>
      <c r="W142" s="17">
        <v>8.4201388888888895E-2</v>
      </c>
      <c r="X142" s="4" t="s">
        <v>28</v>
      </c>
      <c r="Y142" s="4">
        <v>2</v>
      </c>
      <c r="Z142" s="4" t="s">
        <v>29</v>
      </c>
      <c r="AA142" s="15">
        <v>2.3148148148148147E-5</v>
      </c>
      <c r="AB142" s="6"/>
      <c r="AC142" s="17">
        <v>0.13415509259259259</v>
      </c>
      <c r="AD142" s="4"/>
      <c r="AE142" s="4">
        <v>418</v>
      </c>
      <c r="AF142" s="21" t="s">
        <v>29</v>
      </c>
      <c r="AG142" s="15">
        <v>4.8379629629629632E-3</v>
      </c>
      <c r="AH142" s="19">
        <v>4</v>
      </c>
      <c r="AI142" s="14">
        <v>3.9074074074074074E-2</v>
      </c>
      <c r="AJ142" s="20" t="s">
        <v>28</v>
      </c>
      <c r="AK142" s="20">
        <v>1</v>
      </c>
      <c r="AL142" s="20" t="s">
        <v>30</v>
      </c>
      <c r="AM142" s="18">
        <v>1.1574074074074073E-5</v>
      </c>
      <c r="AN142" s="19"/>
      <c r="AO142" s="14">
        <v>6.2604166666666669E-2</v>
      </c>
      <c r="AP142" s="20"/>
      <c r="AQ142" s="20">
        <v>452</v>
      </c>
      <c r="AR142" s="21" t="s">
        <v>30</v>
      </c>
      <c r="AS142" s="15">
        <v>5.0000000000000001E-3</v>
      </c>
      <c r="AT142" s="6"/>
    </row>
    <row r="143" spans="1:46" x14ac:dyDescent="0.25">
      <c r="B143" s="17">
        <v>0.1164236111111111</v>
      </c>
      <c r="C143" s="4" t="s">
        <v>28</v>
      </c>
      <c r="D143" s="4">
        <v>3</v>
      </c>
      <c r="E143" s="15">
        <v>3.4722222222222222E-5</v>
      </c>
      <c r="G143" s="17">
        <v>0.12916666666666668</v>
      </c>
      <c r="H143" s="4"/>
      <c r="I143" s="4">
        <v>200</v>
      </c>
      <c r="J143" s="15">
        <v>2.3148148148148151E-3</v>
      </c>
      <c r="L143" s="17">
        <v>5.5717592592592596E-2</v>
      </c>
      <c r="M143" s="4" t="s">
        <v>28</v>
      </c>
      <c r="N143" s="4">
        <v>2</v>
      </c>
      <c r="O143" s="18">
        <v>2.3148148148148147E-5</v>
      </c>
      <c r="P143">
        <v>10</v>
      </c>
      <c r="Q143" s="17">
        <v>0.11660879629629629</v>
      </c>
      <c r="R143" s="4"/>
      <c r="S143" s="4">
        <v>354</v>
      </c>
      <c r="T143" s="15">
        <v>4.0972222222222226E-3</v>
      </c>
      <c r="V143" s="6">
        <v>8</v>
      </c>
      <c r="W143" s="17">
        <v>3.3113425925925928E-2</v>
      </c>
      <c r="X143" s="4" t="s">
        <v>28</v>
      </c>
      <c r="Y143" s="4">
        <v>2</v>
      </c>
      <c r="Z143" s="4" t="s">
        <v>29</v>
      </c>
      <c r="AA143" s="15">
        <v>2.3148148148148147E-5</v>
      </c>
      <c r="AB143" s="6"/>
      <c r="AC143" s="17">
        <v>0.1388888888888889</v>
      </c>
      <c r="AD143" s="4"/>
      <c r="AE143" s="4">
        <v>467</v>
      </c>
      <c r="AF143" s="21" t="s">
        <v>29</v>
      </c>
      <c r="AG143" s="15">
        <v>5.4050925925925924E-3</v>
      </c>
      <c r="AJ143" s="29" t="s">
        <v>41</v>
      </c>
      <c r="AK143" s="29">
        <f>AVERAGE(AK134:AK142)</f>
        <v>1.8888888888888888</v>
      </c>
      <c r="AN143" s="19"/>
      <c r="AO143" s="14">
        <v>9.7037037037037033E-2</v>
      </c>
      <c r="AP143" s="20"/>
      <c r="AQ143" s="20">
        <v>374</v>
      </c>
      <c r="AR143" s="21" t="s">
        <v>30</v>
      </c>
      <c r="AS143" s="15">
        <v>4.3287037037037035E-3</v>
      </c>
    </row>
    <row r="144" spans="1:46" x14ac:dyDescent="0.25">
      <c r="A144">
        <v>7</v>
      </c>
      <c r="B144" s="17">
        <v>2.7777777777777776E-2</v>
      </c>
      <c r="C144" s="4" t="s">
        <v>28</v>
      </c>
      <c r="D144" s="4">
        <v>3</v>
      </c>
      <c r="E144" s="15">
        <v>3.4722222222222222E-5</v>
      </c>
      <c r="F144">
        <v>7</v>
      </c>
      <c r="G144" s="17">
        <v>5.5474537037037037E-2</v>
      </c>
      <c r="H144" s="4"/>
      <c r="I144" s="4">
        <v>261</v>
      </c>
      <c r="J144" s="15">
        <v>3.0208333333333333E-3</v>
      </c>
      <c r="L144" s="17">
        <v>5.9317129629629629E-2</v>
      </c>
      <c r="M144" s="4" t="s">
        <v>28</v>
      </c>
      <c r="N144" s="4">
        <v>2</v>
      </c>
      <c r="O144" s="18">
        <v>2.3148148148148147E-5</v>
      </c>
      <c r="Q144" s="17">
        <v>0.13548611111111111</v>
      </c>
      <c r="R144" s="4"/>
      <c r="S144" s="4">
        <v>176</v>
      </c>
      <c r="T144" s="15">
        <v>2.0370370370370373E-3</v>
      </c>
      <c r="V144" s="6"/>
      <c r="W144" s="17">
        <v>7.1111111111111111E-2</v>
      </c>
      <c r="X144" s="4" t="s">
        <v>28</v>
      </c>
      <c r="Y144" s="4">
        <v>1</v>
      </c>
      <c r="Z144" s="4" t="s">
        <v>29</v>
      </c>
      <c r="AA144" s="18">
        <v>1.1574074074074073E-5</v>
      </c>
      <c r="AB144" s="6">
        <v>10</v>
      </c>
      <c r="AC144" s="17">
        <v>2.0393518518518519E-2</v>
      </c>
      <c r="AD144" s="4"/>
      <c r="AE144" s="4">
        <v>538</v>
      </c>
      <c r="AF144" s="21" t="s">
        <v>29</v>
      </c>
      <c r="AG144" s="15">
        <v>6.2268518518518515E-3</v>
      </c>
      <c r="AJ144" s="29" t="s">
        <v>42</v>
      </c>
      <c r="AK144" s="29">
        <f>STDEV(AK134:AK142)</f>
        <v>0.92796072713833677</v>
      </c>
      <c r="AN144" s="19"/>
      <c r="AO144" s="14">
        <v>0.10401620370370369</v>
      </c>
      <c r="AP144" s="20"/>
      <c r="AQ144" s="20">
        <v>426</v>
      </c>
      <c r="AR144" s="21" t="s">
        <v>30</v>
      </c>
      <c r="AS144" s="15">
        <v>4.9305555555555552E-3</v>
      </c>
    </row>
    <row r="145" spans="1:45" x14ac:dyDescent="0.25">
      <c r="B145" s="17">
        <v>3.7314814814814815E-2</v>
      </c>
      <c r="C145" s="4" t="s">
        <v>28</v>
      </c>
      <c r="D145" s="4">
        <v>3</v>
      </c>
      <c r="E145" s="15">
        <v>3.4722222222222222E-5</v>
      </c>
      <c r="G145" s="17">
        <v>6.7175925925925931E-2</v>
      </c>
      <c r="H145" s="4"/>
      <c r="I145" s="4">
        <v>207</v>
      </c>
      <c r="J145" s="15">
        <v>2.3958333333333336E-3</v>
      </c>
      <c r="L145" s="17">
        <v>8.6817129629629633E-2</v>
      </c>
      <c r="M145" s="4" t="s">
        <v>28</v>
      </c>
      <c r="N145" s="4">
        <v>3</v>
      </c>
      <c r="O145" s="15">
        <v>3.4722222222222222E-5</v>
      </c>
      <c r="Q145" s="17">
        <v>9.2812500000000006E-2</v>
      </c>
      <c r="R145" s="4"/>
      <c r="S145" s="4">
        <v>64</v>
      </c>
      <c r="T145" s="15">
        <v>7.407407407407407E-4</v>
      </c>
      <c r="V145" s="6"/>
      <c r="W145" s="17">
        <v>0.13358796296296296</v>
      </c>
      <c r="X145" s="4" t="s">
        <v>28</v>
      </c>
      <c r="Y145" s="4">
        <v>4</v>
      </c>
      <c r="Z145" s="4" t="s">
        <v>29</v>
      </c>
      <c r="AA145" s="15">
        <v>4.6296296296296294E-5</v>
      </c>
      <c r="AB145" s="6"/>
      <c r="AC145" s="17">
        <v>8.2546296296296298E-2</v>
      </c>
      <c r="AD145" s="4"/>
      <c r="AE145" s="4">
        <v>360</v>
      </c>
      <c r="AF145" s="21" t="s">
        <v>29</v>
      </c>
      <c r="AG145" s="15">
        <v>4.1666666666666666E-3</v>
      </c>
      <c r="AJ145" s="32" t="s">
        <v>43</v>
      </c>
      <c r="AK145" s="32">
        <f>AK144/SQRT(9)</f>
        <v>0.30932024237944561</v>
      </c>
      <c r="AN145" s="19">
        <v>3</v>
      </c>
      <c r="AO145" s="14">
        <v>2.8009259259259259E-3</v>
      </c>
      <c r="AP145" s="20"/>
      <c r="AQ145" s="20">
        <v>460</v>
      </c>
      <c r="AR145" s="21" t="s">
        <v>30</v>
      </c>
      <c r="AS145" s="15">
        <v>5.3240740740740748E-3</v>
      </c>
    </row>
    <row r="146" spans="1:45" x14ac:dyDescent="0.25">
      <c r="B146" s="17">
        <v>4.3750000000000004E-2</v>
      </c>
      <c r="C146" s="4" t="s">
        <v>28</v>
      </c>
      <c r="D146" s="4">
        <v>3</v>
      </c>
      <c r="E146" s="15">
        <v>3.4722222222222222E-5</v>
      </c>
      <c r="G146" s="17">
        <v>8.335648148148149E-2</v>
      </c>
      <c r="H146" s="4"/>
      <c r="I146" s="4">
        <v>279</v>
      </c>
      <c r="J146" s="15">
        <v>3.2291666666666666E-3</v>
      </c>
      <c r="L146" s="17">
        <v>0.10429398148148149</v>
      </c>
      <c r="M146" s="4" t="s">
        <v>28</v>
      </c>
      <c r="N146" s="4">
        <v>2</v>
      </c>
      <c r="O146" s="18">
        <v>2.3148148148148147E-5</v>
      </c>
      <c r="P146" s="4"/>
      <c r="Q146" s="17">
        <v>0.10046296296296296</v>
      </c>
      <c r="R146" s="4"/>
      <c r="S146" s="4">
        <v>182</v>
      </c>
      <c r="T146" s="15">
        <v>2.1064814814814813E-3</v>
      </c>
      <c r="V146" s="6">
        <v>9</v>
      </c>
      <c r="W146" s="17">
        <v>4.6168981481481484E-2</v>
      </c>
      <c r="X146" s="4" t="s">
        <v>28</v>
      </c>
      <c r="Y146" s="4">
        <v>3</v>
      </c>
      <c r="Z146" s="4" t="s">
        <v>29</v>
      </c>
      <c r="AA146" s="15">
        <v>3.4722222222222222E-5</v>
      </c>
      <c r="AD146" s="29" t="s">
        <v>41</v>
      </c>
      <c r="AE146" s="29">
        <f>AVERAGE(AE114:AE145)</f>
        <v>424</v>
      </c>
      <c r="AN146" s="19"/>
      <c r="AO146" s="14">
        <v>1.4409722222222221E-2</v>
      </c>
      <c r="AP146" s="20"/>
      <c r="AQ146" s="20">
        <v>345</v>
      </c>
      <c r="AR146" s="21" t="s">
        <v>30</v>
      </c>
      <c r="AS146" s="15">
        <v>3.9930555555555561E-3</v>
      </c>
    </row>
    <row r="147" spans="1:45" x14ac:dyDescent="0.25">
      <c r="B147" s="17">
        <v>4.8425925925925928E-2</v>
      </c>
      <c r="C147" s="4" t="s">
        <v>28</v>
      </c>
      <c r="D147" s="4">
        <v>3</v>
      </c>
      <c r="E147" s="18">
        <v>3.4722222222222222E-5</v>
      </c>
      <c r="F147">
        <v>8</v>
      </c>
      <c r="G147" s="17">
        <v>6.6574074074074077E-2</v>
      </c>
      <c r="H147" s="4"/>
      <c r="I147" s="4">
        <v>252</v>
      </c>
      <c r="J147" s="15">
        <v>2.9166666666666668E-3</v>
      </c>
      <c r="L147" s="17">
        <v>0.10476851851851852</v>
      </c>
      <c r="M147" s="4" t="s">
        <v>28</v>
      </c>
      <c r="N147" s="4">
        <v>1</v>
      </c>
      <c r="O147" s="15">
        <v>1.1574074074074073E-5</v>
      </c>
      <c r="P147" s="4"/>
      <c r="Q147" s="17">
        <v>0.13372685185185185</v>
      </c>
      <c r="R147" s="4"/>
      <c r="S147" s="4">
        <v>242</v>
      </c>
      <c r="T147" s="15">
        <v>2.8009259259259259E-3</v>
      </c>
      <c r="V147" s="6"/>
      <c r="W147" s="17">
        <v>4.7222222222222221E-2</v>
      </c>
      <c r="X147" s="4" t="s">
        <v>28</v>
      </c>
      <c r="Y147" s="4">
        <v>1</v>
      </c>
      <c r="Z147" s="4" t="s">
        <v>29</v>
      </c>
      <c r="AA147" s="15">
        <v>1.1574074074074073E-5</v>
      </c>
      <c r="AD147" s="29" t="s">
        <v>42</v>
      </c>
      <c r="AE147" s="29">
        <f>STDEV(AE114:AE145)</f>
        <v>100.44224789046849</v>
      </c>
      <c r="AN147" s="19"/>
      <c r="AO147" s="14">
        <v>2.0648148148148148E-2</v>
      </c>
      <c r="AP147" s="20"/>
      <c r="AQ147" s="20">
        <v>482</v>
      </c>
      <c r="AR147" s="21" t="s">
        <v>30</v>
      </c>
      <c r="AS147" s="15">
        <v>5.5787037037037038E-3</v>
      </c>
    </row>
    <row r="148" spans="1:45" x14ac:dyDescent="0.25">
      <c r="B148" s="17">
        <v>6.0358796296296292E-2</v>
      </c>
      <c r="C148" s="4" t="s">
        <v>28</v>
      </c>
      <c r="D148" s="4">
        <v>3</v>
      </c>
      <c r="E148" s="15">
        <v>3.4722222222222222E-5</v>
      </c>
      <c r="G148" s="17">
        <v>7.0856481481481479E-2</v>
      </c>
      <c r="H148" s="4"/>
      <c r="I148" s="4">
        <v>185</v>
      </c>
      <c r="J148" s="15">
        <v>2.1412037037037038E-3</v>
      </c>
      <c r="K148">
        <v>6</v>
      </c>
      <c r="L148" s="17">
        <v>1.3680555555555555E-2</v>
      </c>
      <c r="M148" s="4" t="s">
        <v>28</v>
      </c>
      <c r="N148" s="4">
        <v>3</v>
      </c>
      <c r="O148" s="18">
        <v>3.4722222222222222E-5</v>
      </c>
      <c r="P148" s="4"/>
      <c r="R148" s="29" t="s">
        <v>41</v>
      </c>
      <c r="S148" s="29">
        <f>AVERAGE(S114:S147)</f>
        <v>194.79411764705881</v>
      </c>
      <c r="V148" s="6"/>
      <c r="W148" s="17">
        <v>0.10277777777777779</v>
      </c>
      <c r="X148" s="4" t="s">
        <v>28</v>
      </c>
      <c r="Y148" s="4">
        <v>1</v>
      </c>
      <c r="Z148" s="4" t="s">
        <v>29</v>
      </c>
      <c r="AA148" s="18">
        <v>1.1574074074074073E-5</v>
      </c>
      <c r="AD148" s="29" t="s">
        <v>43</v>
      </c>
      <c r="AE148" s="29">
        <f>AE147/SQRT(32)</f>
        <v>17.755848650242616</v>
      </c>
      <c r="AN148" s="19"/>
      <c r="AO148" s="14">
        <v>3.2048611111111111E-2</v>
      </c>
      <c r="AP148" s="20"/>
      <c r="AQ148" s="20">
        <v>906</v>
      </c>
      <c r="AR148" s="21" t="s">
        <v>30</v>
      </c>
      <c r="AS148" s="15">
        <v>1.0486111111111111E-2</v>
      </c>
    </row>
    <row r="149" spans="1:45" x14ac:dyDescent="0.25">
      <c r="B149" s="17">
        <v>6.2430555555555552E-2</v>
      </c>
      <c r="C149" s="4" t="s">
        <v>28</v>
      </c>
      <c r="D149" s="4">
        <v>3</v>
      </c>
      <c r="E149" s="15">
        <v>3.4722222222222222E-5</v>
      </c>
      <c r="G149" s="17">
        <v>8.1041666666666665E-2</v>
      </c>
      <c r="H149" s="4"/>
      <c r="I149" s="4">
        <v>238</v>
      </c>
      <c r="J149" s="15">
        <v>2.7546296296296294E-3</v>
      </c>
      <c r="L149" s="17">
        <v>1.5972222222222224E-2</v>
      </c>
      <c r="M149" s="4" t="s">
        <v>28</v>
      </c>
      <c r="N149" s="4">
        <v>3</v>
      </c>
      <c r="O149" s="18">
        <v>3.4722222222222222E-5</v>
      </c>
      <c r="R149" s="29" t="s">
        <v>42</v>
      </c>
      <c r="S149" s="29">
        <f>STDEV(S114:S147)</f>
        <v>74.185181650182585</v>
      </c>
      <c r="V149" s="6">
        <v>10</v>
      </c>
      <c r="W149" s="17">
        <v>2.2280092592592591E-2</v>
      </c>
      <c r="X149" s="4" t="s">
        <v>28</v>
      </c>
      <c r="Y149" s="4">
        <v>4</v>
      </c>
      <c r="Z149" s="4" t="s">
        <v>29</v>
      </c>
      <c r="AA149" s="15">
        <v>4.6296296296296294E-5</v>
      </c>
      <c r="AN149" s="19">
        <v>4</v>
      </c>
      <c r="AO149" s="14">
        <v>1.6863425925925928E-2</v>
      </c>
      <c r="AP149" s="20"/>
      <c r="AQ149" s="20">
        <v>398</v>
      </c>
      <c r="AR149" s="21" t="s">
        <v>30</v>
      </c>
      <c r="AS149" s="15">
        <v>4.6064814814814814E-3</v>
      </c>
    </row>
    <row r="150" spans="1:45" x14ac:dyDescent="0.25">
      <c r="B150" s="17">
        <v>7.0868055555555545E-2</v>
      </c>
      <c r="C150" s="4" t="s">
        <v>28</v>
      </c>
      <c r="D150" s="4">
        <v>3</v>
      </c>
      <c r="E150" s="15">
        <v>3.4722222222222222E-5</v>
      </c>
      <c r="F150">
        <v>9</v>
      </c>
      <c r="G150" s="17">
        <v>4.3796296296296298E-2</v>
      </c>
      <c r="H150" s="4"/>
      <c r="I150" s="4">
        <v>369</v>
      </c>
      <c r="J150" s="15">
        <v>4.2708333333333339E-3</v>
      </c>
      <c r="L150" s="17">
        <v>3.9004629629629632E-2</v>
      </c>
      <c r="M150" s="4" t="s">
        <v>28</v>
      </c>
      <c r="N150" s="4">
        <v>3</v>
      </c>
      <c r="O150" s="18">
        <v>3.4722222222222222E-5</v>
      </c>
      <c r="R150" s="29" t="s">
        <v>43</v>
      </c>
      <c r="S150" s="29">
        <f>S149/SQRT(34)</f>
        <v>12.722653691546322</v>
      </c>
      <c r="V150" s="6"/>
      <c r="W150" s="17">
        <v>7.0092592592592595E-2</v>
      </c>
      <c r="X150" s="4" t="s">
        <v>28</v>
      </c>
      <c r="Y150" s="4">
        <v>3</v>
      </c>
      <c r="Z150" s="4" t="s">
        <v>29</v>
      </c>
      <c r="AA150" s="15">
        <v>3.4722222222222222E-5</v>
      </c>
      <c r="AI150" s="6"/>
      <c r="AJ150" s="20"/>
      <c r="AN150" s="19"/>
      <c r="AO150" s="14">
        <v>2.6759259259259257E-2</v>
      </c>
      <c r="AP150" s="20"/>
      <c r="AQ150" s="20">
        <v>481</v>
      </c>
      <c r="AR150" s="21" t="s">
        <v>30</v>
      </c>
      <c r="AS150" s="15">
        <v>5.5671296296296302E-3</v>
      </c>
    </row>
    <row r="151" spans="1:45" x14ac:dyDescent="0.25">
      <c r="A151">
        <v>8</v>
      </c>
      <c r="B151" s="17">
        <v>7.6388888888888886E-3</v>
      </c>
      <c r="C151" s="4" t="s">
        <v>28</v>
      </c>
      <c r="D151" s="4">
        <v>3</v>
      </c>
      <c r="E151" s="15">
        <v>3.4722222222222222E-5</v>
      </c>
      <c r="G151" s="17">
        <v>5.7881944444444444E-2</v>
      </c>
      <c r="H151" s="4"/>
      <c r="I151" s="4">
        <v>265</v>
      </c>
      <c r="J151" s="15">
        <v>3.2986111111111111E-3</v>
      </c>
      <c r="L151" s="17">
        <v>5.5717592592592596E-2</v>
      </c>
      <c r="M151" s="4" t="s">
        <v>28</v>
      </c>
      <c r="N151" s="4">
        <v>2</v>
      </c>
      <c r="O151" s="18">
        <v>2.3148148148148147E-5</v>
      </c>
      <c r="V151" s="6"/>
      <c r="W151" s="17">
        <v>7.0532407407407405E-2</v>
      </c>
      <c r="X151" s="4" t="s">
        <v>28</v>
      </c>
      <c r="Y151" s="4">
        <v>1</v>
      </c>
      <c r="Z151" s="4" t="s">
        <v>29</v>
      </c>
      <c r="AA151" s="18">
        <v>1.1574074074074073E-5</v>
      </c>
      <c r="AI151" s="6"/>
      <c r="AN151" s="19"/>
      <c r="AO151" s="17">
        <v>3.4884259259259261E-2</v>
      </c>
      <c r="AP151" s="20"/>
      <c r="AQ151" s="20">
        <v>387</v>
      </c>
      <c r="AR151" s="21" t="s">
        <v>30</v>
      </c>
      <c r="AS151" s="15">
        <v>4.4791666666666669E-3</v>
      </c>
    </row>
    <row r="152" spans="1:45" x14ac:dyDescent="0.25">
      <c r="B152" s="17">
        <v>3.2210648148148148E-2</v>
      </c>
      <c r="C152" s="4" t="s">
        <v>28</v>
      </c>
      <c r="D152" s="4">
        <v>2</v>
      </c>
      <c r="E152" s="15">
        <v>2.3148148148148147E-5</v>
      </c>
      <c r="G152" s="17">
        <v>6.21875E-2</v>
      </c>
      <c r="H152" s="4"/>
      <c r="I152" s="4">
        <v>354</v>
      </c>
      <c r="J152" s="15">
        <v>4.0972222222222226E-3</v>
      </c>
      <c r="L152" s="17">
        <v>5.9317129629629629E-2</v>
      </c>
      <c r="M152" s="4" t="s">
        <v>28</v>
      </c>
      <c r="N152" s="4">
        <v>3</v>
      </c>
      <c r="O152" s="15">
        <v>3.4722222222222222E-5</v>
      </c>
      <c r="V152" s="6"/>
      <c r="W152" s="17">
        <v>9.7905092592592599E-2</v>
      </c>
      <c r="X152" s="4" t="s">
        <v>28</v>
      </c>
      <c r="Y152" s="4">
        <v>1</v>
      </c>
      <c r="Z152" s="4" t="s">
        <v>29</v>
      </c>
      <c r="AA152" s="18">
        <v>1.1574074074074073E-5</v>
      </c>
      <c r="AI152" s="6"/>
      <c r="AN152" s="19"/>
      <c r="AO152" s="14">
        <v>4.4097222222222225E-2</v>
      </c>
      <c r="AP152" s="20"/>
      <c r="AQ152" s="20">
        <v>346</v>
      </c>
      <c r="AR152" s="21" t="s">
        <v>30</v>
      </c>
      <c r="AS152" s="15">
        <v>4.0046296296296297E-3</v>
      </c>
    </row>
    <row r="153" spans="1:45" x14ac:dyDescent="0.25">
      <c r="B153" s="17">
        <v>4.9375000000000002E-2</v>
      </c>
      <c r="C153" s="4" t="s">
        <v>28</v>
      </c>
      <c r="D153" s="4">
        <v>3</v>
      </c>
      <c r="E153" s="15">
        <v>3.4722222222222222E-5</v>
      </c>
      <c r="G153" s="17">
        <v>6.7314814814814813E-2</v>
      </c>
      <c r="H153" s="4"/>
      <c r="I153" s="4">
        <v>176</v>
      </c>
      <c r="J153" s="15">
        <v>2.0370370370370373E-3</v>
      </c>
      <c r="L153" s="17">
        <v>6.4143518518518516E-2</v>
      </c>
      <c r="M153" s="4" t="s">
        <v>28</v>
      </c>
      <c r="N153" s="4">
        <v>2</v>
      </c>
      <c r="O153" s="18">
        <v>2.3148148148148147E-5</v>
      </c>
      <c r="P153" s="17"/>
      <c r="Q153" s="4"/>
      <c r="R153" s="4"/>
      <c r="S153" s="18"/>
      <c r="V153" s="6"/>
      <c r="X153" s="29" t="s">
        <v>41</v>
      </c>
      <c r="Y153" s="29">
        <f>AVERAGE(Y114:Y152)</f>
        <v>1.8974358974358974</v>
      </c>
      <c r="Z153" s="4"/>
      <c r="AA153" s="18"/>
      <c r="AB153" s="6"/>
      <c r="AC153" s="4"/>
      <c r="AI153" s="6"/>
      <c r="AP153" s="29" t="s">
        <v>41</v>
      </c>
      <c r="AQ153" s="29">
        <f>AVERAGE(AQ136:AQ152)</f>
        <v>417.64705882352939</v>
      </c>
    </row>
    <row r="154" spans="1:45" x14ac:dyDescent="0.25">
      <c r="B154" s="17">
        <v>5.8101851851851849E-2</v>
      </c>
      <c r="C154" s="4" t="s">
        <v>28</v>
      </c>
      <c r="D154" s="4">
        <v>3</v>
      </c>
      <c r="E154" s="15">
        <v>3.4722222222222222E-5</v>
      </c>
      <c r="G154" s="17">
        <v>7.4120370370370378E-2</v>
      </c>
      <c r="H154" s="4"/>
      <c r="I154" s="4">
        <v>192</v>
      </c>
      <c r="J154" s="15">
        <v>2.2222222222222222E-3</v>
      </c>
      <c r="L154" s="17">
        <v>8.549768518518519E-2</v>
      </c>
      <c r="M154" s="4" t="s">
        <v>28</v>
      </c>
      <c r="N154" s="4">
        <v>3</v>
      </c>
      <c r="O154" s="15">
        <v>3.4722222222222222E-5</v>
      </c>
      <c r="P154" s="17"/>
      <c r="Q154" s="4"/>
      <c r="R154" s="4"/>
      <c r="S154" s="15"/>
      <c r="V154" s="6"/>
      <c r="X154" s="29" t="s">
        <v>42</v>
      </c>
      <c r="Y154" s="29">
        <f>STDEV(Y114:Y152)</f>
        <v>1.165171588783833</v>
      </c>
      <c r="Z154" s="4"/>
      <c r="AA154" s="18"/>
      <c r="AB154" s="6"/>
      <c r="AE154" s="4"/>
      <c r="AP154" s="29" t="s">
        <v>42</v>
      </c>
      <c r="AQ154" s="29">
        <f>STDEV(AQ136:AQ152)</f>
        <v>147.71084133217448</v>
      </c>
    </row>
    <row r="155" spans="1:45" x14ac:dyDescent="0.25">
      <c r="B155" s="17">
        <v>8.4768518518518521E-2</v>
      </c>
      <c r="C155" s="4" t="s">
        <v>28</v>
      </c>
      <c r="D155" s="4">
        <v>3</v>
      </c>
      <c r="E155" s="15">
        <v>3.4722222222222222E-5</v>
      </c>
      <c r="F155">
        <v>10</v>
      </c>
      <c r="G155" s="17">
        <v>2.0543981481481479E-2</v>
      </c>
      <c r="H155" s="4"/>
      <c r="I155" s="4">
        <v>165</v>
      </c>
      <c r="J155" s="15">
        <v>1.9097222222222222E-3</v>
      </c>
      <c r="L155" s="17">
        <v>9.4432870370370361E-2</v>
      </c>
      <c r="M155" s="4" t="s">
        <v>28</v>
      </c>
      <c r="N155" s="4">
        <v>3</v>
      </c>
      <c r="O155" s="18">
        <v>3.4722222222222222E-5</v>
      </c>
      <c r="P155" s="17"/>
      <c r="Q155" s="4"/>
      <c r="R155" s="4"/>
      <c r="S155" s="15"/>
      <c r="V155" s="6"/>
      <c r="W155" s="17"/>
      <c r="X155" s="29" t="s">
        <v>43</v>
      </c>
      <c r="Y155" s="29">
        <f>Y154/SQRT(39)</f>
        <v>0.18657677537809533</v>
      </c>
      <c r="Z155" s="4"/>
      <c r="AA155" s="18"/>
      <c r="AB155" s="6"/>
      <c r="AP155" s="29" t="s">
        <v>43</v>
      </c>
      <c r="AQ155" s="29">
        <f>AQ154/SQRT(17)</f>
        <v>35.825141227141543</v>
      </c>
    </row>
    <row r="156" spans="1:45" x14ac:dyDescent="0.25">
      <c r="B156" s="17">
        <v>8.5416666666666655E-2</v>
      </c>
      <c r="C156" s="4" t="s">
        <v>28</v>
      </c>
      <c r="D156" s="4">
        <v>4</v>
      </c>
      <c r="E156" s="15">
        <v>4.6296296296296294E-5</v>
      </c>
      <c r="G156" s="17">
        <v>2.5416666666666667E-2</v>
      </c>
      <c r="H156" s="4"/>
      <c r="I156" s="4">
        <v>383</v>
      </c>
      <c r="J156" s="15">
        <v>4.4328703703703709E-3</v>
      </c>
      <c r="K156">
        <v>7</v>
      </c>
      <c r="L156" s="17">
        <v>2.0949074074074075E-2</v>
      </c>
      <c r="M156" s="4" t="s">
        <v>28</v>
      </c>
      <c r="N156" s="4">
        <v>1</v>
      </c>
      <c r="O156" s="15">
        <v>1.1574074074074073E-5</v>
      </c>
      <c r="P156" s="17"/>
      <c r="Q156" s="6"/>
      <c r="V156" s="6"/>
      <c r="W156" s="17"/>
      <c r="X156" s="4"/>
      <c r="Y156" s="4"/>
      <c r="Z156" s="4"/>
      <c r="AA156" s="18"/>
      <c r="AB156" s="6"/>
    </row>
    <row r="157" spans="1:45" x14ac:dyDescent="0.25">
      <c r="B157" s="17">
        <v>9.795138888888888E-2</v>
      </c>
      <c r="C157" s="4" t="s">
        <v>28</v>
      </c>
      <c r="D157" s="4">
        <v>4</v>
      </c>
      <c r="E157" s="15">
        <v>4.6296296296296294E-5</v>
      </c>
      <c r="G157" s="17">
        <v>3.847222222222222E-2</v>
      </c>
      <c r="H157" s="4"/>
      <c r="I157" s="4">
        <v>182</v>
      </c>
      <c r="J157" s="15">
        <v>2.1064814814814813E-3</v>
      </c>
      <c r="L157" s="17">
        <v>3.453703703703704E-2</v>
      </c>
      <c r="M157" s="4" t="s">
        <v>28</v>
      </c>
      <c r="N157" s="4">
        <v>3</v>
      </c>
      <c r="O157" s="15">
        <v>3.4722222222222222E-5</v>
      </c>
      <c r="P157" s="17"/>
      <c r="Q157" s="6"/>
      <c r="V157" s="6"/>
      <c r="W157" s="17"/>
      <c r="X157" s="4"/>
      <c r="Y157" s="4"/>
      <c r="Z157" s="4"/>
      <c r="AA157" s="18"/>
    </row>
    <row r="158" spans="1:45" x14ac:dyDescent="0.25">
      <c r="A158">
        <v>9</v>
      </c>
      <c r="B158" s="17">
        <v>3.8194444444444441E-2</v>
      </c>
      <c r="C158" s="4" t="s">
        <v>28</v>
      </c>
      <c r="D158" s="4">
        <v>2</v>
      </c>
      <c r="E158" s="15">
        <v>2.3148148148148147E-5</v>
      </c>
      <c r="G158" s="17">
        <v>4.099537037037037E-2</v>
      </c>
      <c r="H158" s="4"/>
      <c r="I158" s="4">
        <v>185</v>
      </c>
      <c r="J158" s="15">
        <v>2.1412037037037038E-3</v>
      </c>
      <c r="L158" s="17">
        <v>8.2025462962962967E-2</v>
      </c>
      <c r="M158" s="4" t="s">
        <v>28</v>
      </c>
      <c r="N158" s="4">
        <v>1</v>
      </c>
      <c r="O158" s="15">
        <v>1.1574074074074073E-5</v>
      </c>
      <c r="P158" s="17"/>
      <c r="Q158" s="6"/>
      <c r="R158" s="4"/>
      <c r="S158" s="18"/>
      <c r="V158" s="6"/>
      <c r="W158" s="17"/>
      <c r="X158" s="4"/>
      <c r="Y158" s="4"/>
      <c r="Z158" s="4"/>
      <c r="AA158" s="18"/>
    </row>
    <row r="159" spans="1:45" x14ac:dyDescent="0.25">
      <c r="B159" s="17">
        <v>4.5243055555555557E-2</v>
      </c>
      <c r="C159" s="4" t="s">
        <v>28</v>
      </c>
      <c r="D159" s="4">
        <v>3</v>
      </c>
      <c r="E159" s="15">
        <v>3.4722222222222222E-5</v>
      </c>
      <c r="G159" s="17">
        <v>4.8877314814814811E-2</v>
      </c>
      <c r="H159" s="4"/>
      <c r="I159" s="4">
        <v>190</v>
      </c>
      <c r="J159" s="15">
        <v>2.3032407407407407E-3</v>
      </c>
      <c r="L159" s="17">
        <v>0.10833333333333334</v>
      </c>
      <c r="M159" s="4" t="s">
        <v>28</v>
      </c>
      <c r="N159" s="4">
        <v>3</v>
      </c>
      <c r="O159" s="15">
        <v>3.4722222222222222E-5</v>
      </c>
      <c r="P159" s="17"/>
      <c r="Q159" s="6"/>
      <c r="R159" s="4"/>
      <c r="S159" s="18"/>
      <c r="V159" s="6"/>
      <c r="W159" s="17"/>
      <c r="X159" s="4"/>
      <c r="Y159" s="4"/>
      <c r="Z159" s="4"/>
      <c r="AA159" s="18"/>
    </row>
    <row r="160" spans="1:45" x14ac:dyDescent="0.25">
      <c r="B160" s="17">
        <v>4.8402777777777774E-2</v>
      </c>
      <c r="C160" s="4" t="s">
        <v>28</v>
      </c>
      <c r="D160" s="4">
        <v>3</v>
      </c>
      <c r="E160" s="15">
        <v>3.4722222222222222E-5</v>
      </c>
      <c r="H160" s="29" t="s">
        <v>41</v>
      </c>
      <c r="I160" s="29">
        <f>AVERAGE(I114:I159)</f>
        <v>238.34782608695653</v>
      </c>
      <c r="L160" s="17">
        <v>0.11660879629629629</v>
      </c>
      <c r="M160" s="4" t="s">
        <v>28</v>
      </c>
      <c r="N160" s="4">
        <v>3</v>
      </c>
      <c r="O160" s="15">
        <v>3.4722222222222222E-5</v>
      </c>
      <c r="P160" s="4"/>
      <c r="Q160" s="4"/>
      <c r="R160" s="4"/>
      <c r="S160" s="15"/>
      <c r="V160" s="6"/>
      <c r="W160" t="s">
        <v>46</v>
      </c>
      <c r="Y160" t="s">
        <v>21</v>
      </c>
      <c r="AC160" t="s">
        <v>49</v>
      </c>
      <c r="AE160" t="s">
        <v>21</v>
      </c>
    </row>
    <row r="161" spans="1:33" x14ac:dyDescent="0.25">
      <c r="B161" s="17">
        <v>4.7974537037037045E-2</v>
      </c>
      <c r="C161" s="4" t="s">
        <v>28</v>
      </c>
      <c r="D161" s="4">
        <v>6</v>
      </c>
      <c r="E161" s="15">
        <v>6.9444444444444444E-5</v>
      </c>
      <c r="H161" s="29" t="s">
        <v>42</v>
      </c>
      <c r="I161" s="29">
        <f>STDEV(I114:I159)</f>
        <v>70.14848296175586</v>
      </c>
      <c r="L161" s="17">
        <v>0.13548611111111111</v>
      </c>
      <c r="M161" s="4" t="s">
        <v>28</v>
      </c>
      <c r="N161" s="4">
        <v>3</v>
      </c>
      <c r="O161" s="18">
        <v>3.4722222222222222E-5</v>
      </c>
      <c r="P161" s="4"/>
      <c r="V161" s="6" t="s">
        <v>56</v>
      </c>
      <c r="W161" s="17">
        <v>2.7627314814814813E-2</v>
      </c>
      <c r="X161" s="4" t="s">
        <v>28</v>
      </c>
      <c r="Y161" s="4">
        <v>2</v>
      </c>
      <c r="Z161" s="4" t="s">
        <v>32</v>
      </c>
      <c r="AA161" s="15">
        <v>2.3148148148148147E-5</v>
      </c>
      <c r="AB161" s="6" t="s">
        <v>57</v>
      </c>
      <c r="AC161" s="17">
        <v>6.6481481481481489E-2</v>
      </c>
      <c r="AD161" s="4"/>
      <c r="AE161" s="4">
        <v>143</v>
      </c>
      <c r="AF161" s="21" t="s">
        <v>32</v>
      </c>
      <c r="AG161" s="15">
        <v>1.6550925925925926E-3</v>
      </c>
    </row>
    <row r="162" spans="1:33" x14ac:dyDescent="0.25">
      <c r="B162" s="17">
        <v>6.7048611111111114E-2</v>
      </c>
      <c r="C162" s="4" t="s">
        <v>28</v>
      </c>
      <c r="D162" s="4">
        <v>5</v>
      </c>
      <c r="E162" s="15">
        <v>5.7870370370370366E-5</v>
      </c>
      <c r="H162" s="29" t="s">
        <v>43</v>
      </c>
      <c r="I162" s="29">
        <f>I161/SQRT(46)</f>
        <v>10.342829549179756</v>
      </c>
      <c r="K162">
        <v>8</v>
      </c>
      <c r="L162" s="17">
        <v>2.6909722222222224E-2</v>
      </c>
      <c r="M162" s="4" t="s">
        <v>28</v>
      </c>
      <c r="N162" s="4">
        <v>3</v>
      </c>
      <c r="O162" s="15">
        <v>3.4722222222222222E-5</v>
      </c>
      <c r="P162" s="4"/>
      <c r="V162" s="6"/>
      <c r="W162" s="17">
        <v>2.7800925925925923E-2</v>
      </c>
      <c r="X162" s="4" t="s">
        <v>28</v>
      </c>
      <c r="Y162" s="4">
        <v>3</v>
      </c>
      <c r="Z162" s="4" t="s">
        <v>32</v>
      </c>
      <c r="AA162" s="15">
        <v>3.4722222222222222E-5</v>
      </c>
      <c r="AB162" s="6">
        <v>4</v>
      </c>
      <c r="AC162" s="17">
        <v>1.4884259259259259E-2</v>
      </c>
      <c r="AD162" s="4"/>
      <c r="AE162" s="4">
        <v>184</v>
      </c>
      <c r="AF162" s="21" t="s">
        <v>32</v>
      </c>
      <c r="AG162" s="15">
        <v>2.1296296296296298E-3</v>
      </c>
    </row>
    <row r="163" spans="1:33" x14ac:dyDescent="0.25">
      <c r="A163">
        <v>10</v>
      </c>
      <c r="B163" s="17">
        <v>5.5555555555555558E-3</v>
      </c>
      <c r="C163" s="4" t="s">
        <v>28</v>
      </c>
      <c r="D163" s="4">
        <v>3</v>
      </c>
      <c r="E163" s="15">
        <v>3.4722222222222222E-5</v>
      </c>
      <c r="L163" s="17">
        <v>6.851851851851852E-2</v>
      </c>
      <c r="M163" s="4" t="s">
        <v>28</v>
      </c>
      <c r="N163" s="4">
        <v>3</v>
      </c>
      <c r="O163" s="15">
        <v>3.4722222222222222E-5</v>
      </c>
      <c r="P163" s="4"/>
      <c r="V163" s="6">
        <v>2</v>
      </c>
      <c r="W163" s="17">
        <v>6.2268518518518522E-2</v>
      </c>
      <c r="X163" s="4" t="s">
        <v>28</v>
      </c>
      <c r="Y163" s="4">
        <v>1</v>
      </c>
      <c r="Z163" s="4" t="s">
        <v>32</v>
      </c>
      <c r="AA163" s="18">
        <v>1.1574074074074073E-5</v>
      </c>
      <c r="AB163" s="6"/>
      <c r="AC163" s="17">
        <v>7.4907407407407409E-2</v>
      </c>
      <c r="AD163" s="4"/>
      <c r="AE163" s="4">
        <v>200</v>
      </c>
      <c r="AF163" s="21" t="s">
        <v>32</v>
      </c>
      <c r="AG163" s="15">
        <v>2.3148148148148151E-3</v>
      </c>
    </row>
    <row r="164" spans="1:33" x14ac:dyDescent="0.25">
      <c r="B164" s="17">
        <v>1.6493055555555556E-2</v>
      </c>
      <c r="C164" s="4" t="s">
        <v>28</v>
      </c>
      <c r="D164" s="4">
        <v>3</v>
      </c>
      <c r="E164" s="15">
        <v>3.4722222222222222E-5</v>
      </c>
      <c r="L164" s="17">
        <v>6.9699074074074066E-2</v>
      </c>
      <c r="M164" s="4" t="s">
        <v>28</v>
      </c>
      <c r="N164" s="4">
        <v>3</v>
      </c>
      <c r="O164" s="15">
        <v>3.4722222222222222E-5</v>
      </c>
      <c r="P164" s="4"/>
      <c r="V164" s="6"/>
      <c r="W164" s="17">
        <v>6.4120370370370369E-2</v>
      </c>
      <c r="X164" s="4" t="s">
        <v>28</v>
      </c>
      <c r="Y164" s="4">
        <v>3</v>
      </c>
      <c r="Z164" s="4" t="s">
        <v>32</v>
      </c>
      <c r="AA164" s="15">
        <v>3.4722222222222222E-5</v>
      </c>
      <c r="AB164" s="6">
        <v>5</v>
      </c>
      <c r="AC164" s="17">
        <v>2.8113425925925927E-2</v>
      </c>
      <c r="AD164" s="4"/>
      <c r="AE164" s="4">
        <v>116</v>
      </c>
      <c r="AF164" s="21" t="s">
        <v>32</v>
      </c>
      <c r="AG164" s="15">
        <v>1.3425925925925925E-3</v>
      </c>
    </row>
    <row r="165" spans="1:33" x14ac:dyDescent="0.25">
      <c r="B165" s="17">
        <v>3.1886574074074074E-2</v>
      </c>
      <c r="C165" s="4" t="s">
        <v>28</v>
      </c>
      <c r="D165" s="4">
        <v>4</v>
      </c>
      <c r="E165" s="15">
        <v>4.6296296296296294E-5</v>
      </c>
      <c r="L165" s="17">
        <v>9.5648148148148149E-2</v>
      </c>
      <c r="M165" s="4" t="s">
        <v>28</v>
      </c>
      <c r="N165" s="4">
        <v>3</v>
      </c>
      <c r="O165" s="18">
        <v>3.4722222222222222E-5</v>
      </c>
      <c r="P165" s="4"/>
      <c r="U165" s="6"/>
      <c r="V165" s="6"/>
      <c r="W165" s="17">
        <v>0.14755787037037038</v>
      </c>
      <c r="X165" s="4" t="s">
        <v>28</v>
      </c>
      <c r="Y165" s="4">
        <v>1</v>
      </c>
      <c r="Z165" s="4" t="s">
        <v>32</v>
      </c>
      <c r="AA165" s="15">
        <v>1.1574074074074073E-5</v>
      </c>
      <c r="AB165" s="6"/>
      <c r="AC165" s="17">
        <v>5.1122685185185181E-2</v>
      </c>
      <c r="AD165" s="4"/>
      <c r="AE165" s="4">
        <v>122</v>
      </c>
      <c r="AF165" s="21" t="s">
        <v>32</v>
      </c>
      <c r="AG165" s="15">
        <v>1.4120370370370369E-3</v>
      </c>
    </row>
    <row r="166" spans="1:33" x14ac:dyDescent="0.25">
      <c r="B166" s="17">
        <v>4.7858796296296295E-2</v>
      </c>
      <c r="C166" s="4" t="s">
        <v>28</v>
      </c>
      <c r="D166" s="4">
        <v>3</v>
      </c>
      <c r="E166" s="15">
        <v>3.4722222222222222E-5</v>
      </c>
      <c r="L166" s="17">
        <v>0.14726851851851852</v>
      </c>
      <c r="M166" s="4" t="s">
        <v>28</v>
      </c>
      <c r="N166" s="4">
        <v>4</v>
      </c>
      <c r="O166" s="15">
        <v>4.6296296296296294E-5</v>
      </c>
      <c r="P166" s="4"/>
      <c r="U166" s="6"/>
      <c r="V166" s="6">
        <v>3</v>
      </c>
      <c r="W166" s="17">
        <v>4.7546296296296302E-2</v>
      </c>
      <c r="X166" s="4" t="s">
        <v>28</v>
      </c>
      <c r="Y166" s="4">
        <v>1</v>
      </c>
      <c r="Z166" s="4" t="s">
        <v>32</v>
      </c>
      <c r="AA166" s="15">
        <v>1.1574074074074073E-5</v>
      </c>
      <c r="AB166" s="6">
        <v>7</v>
      </c>
      <c r="AC166" s="17">
        <v>7.9108796296296288E-2</v>
      </c>
      <c r="AD166" s="4"/>
      <c r="AE166" s="4">
        <v>263</v>
      </c>
      <c r="AF166" s="21" t="s">
        <v>32</v>
      </c>
      <c r="AG166" s="15">
        <v>3.0439814814814821E-3</v>
      </c>
    </row>
    <row r="167" spans="1:33" x14ac:dyDescent="0.25">
      <c r="B167" s="17">
        <v>5.3136574074074072E-2</v>
      </c>
      <c r="C167" s="4" t="s">
        <v>28</v>
      </c>
      <c r="D167" s="4">
        <v>2</v>
      </c>
      <c r="E167" s="15">
        <v>2.3148148148148147E-5</v>
      </c>
      <c r="K167">
        <v>9</v>
      </c>
      <c r="L167" s="17">
        <v>4.1724537037037039E-2</v>
      </c>
      <c r="M167" s="4" t="s">
        <v>28</v>
      </c>
      <c r="N167" s="4">
        <v>3</v>
      </c>
      <c r="O167" s="18">
        <v>3.4722222222222222E-5</v>
      </c>
      <c r="U167" s="6"/>
      <c r="V167" s="6"/>
      <c r="W167" s="17">
        <v>9.8055555555555562E-2</v>
      </c>
      <c r="X167" s="4" t="s">
        <v>28</v>
      </c>
      <c r="Y167" s="4">
        <v>4</v>
      </c>
      <c r="Z167" s="4" t="s">
        <v>32</v>
      </c>
      <c r="AA167" s="15">
        <v>4.6296296296296294E-5</v>
      </c>
      <c r="AB167" s="6">
        <v>9</v>
      </c>
      <c r="AC167" s="17">
        <v>4.4004629629629623E-2</v>
      </c>
      <c r="AD167" s="4"/>
      <c r="AE167" s="4">
        <v>62</v>
      </c>
      <c r="AF167" s="21" t="s">
        <v>32</v>
      </c>
      <c r="AG167" s="15">
        <v>7.175925925925927E-4</v>
      </c>
    </row>
    <row r="168" spans="1:33" x14ac:dyDescent="0.25">
      <c r="C168" s="29" t="s">
        <v>41</v>
      </c>
      <c r="D168" s="29">
        <f>AVERAGE(D114:D167)</f>
        <v>3.1851851851851851</v>
      </c>
      <c r="L168" s="17">
        <v>4.9421296296296297E-2</v>
      </c>
      <c r="M168" s="4" t="s">
        <v>28</v>
      </c>
      <c r="N168" s="4">
        <v>3</v>
      </c>
      <c r="O168" s="15">
        <v>3.4722222222222222E-5</v>
      </c>
      <c r="U168" s="6"/>
      <c r="V168" s="6">
        <v>4</v>
      </c>
      <c r="W168" s="17">
        <v>4.1643518518518517E-2</v>
      </c>
      <c r="X168" s="4" t="s">
        <v>28</v>
      </c>
      <c r="Y168" s="4">
        <v>4</v>
      </c>
      <c r="Z168" s="4" t="s">
        <v>32</v>
      </c>
      <c r="AA168" s="15">
        <v>4.6296296296296294E-5</v>
      </c>
      <c r="AB168" s="6"/>
      <c r="AC168" s="17">
        <v>6.9351851851851845E-2</v>
      </c>
      <c r="AD168" s="4"/>
      <c r="AE168" s="4">
        <v>168</v>
      </c>
      <c r="AF168" s="21" t="s">
        <v>32</v>
      </c>
      <c r="AG168" s="15">
        <v>1.9444444444444442E-3</v>
      </c>
    </row>
    <row r="169" spans="1:33" x14ac:dyDescent="0.25">
      <c r="C169" s="29" t="s">
        <v>42</v>
      </c>
      <c r="D169" s="29">
        <f>STDEV(D114:D167)</f>
        <v>0.93312366617729392</v>
      </c>
      <c r="L169" s="17">
        <v>9.746527777777779E-2</v>
      </c>
      <c r="M169" s="4" t="s">
        <v>28</v>
      </c>
      <c r="N169" s="4">
        <v>3</v>
      </c>
      <c r="O169" s="15">
        <v>3.4722222222222222E-5</v>
      </c>
      <c r="U169" s="6"/>
      <c r="V169" s="6">
        <v>5</v>
      </c>
      <c r="W169" s="17">
        <v>2.6840277777777779E-2</v>
      </c>
      <c r="X169" s="4" t="s">
        <v>28</v>
      </c>
      <c r="Y169" s="4">
        <v>1</v>
      </c>
      <c r="Z169" s="4" t="s">
        <v>32</v>
      </c>
      <c r="AA169" s="18">
        <v>1.1574074074074073E-5</v>
      </c>
      <c r="AB169" s="6">
        <v>10</v>
      </c>
      <c r="AC169" s="17">
        <v>1.5300925925925926E-2</v>
      </c>
      <c r="AD169" s="4"/>
      <c r="AE169" s="4">
        <v>129</v>
      </c>
      <c r="AF169" s="21" t="s">
        <v>32</v>
      </c>
      <c r="AG169" s="15">
        <v>1.4930555555555556E-3</v>
      </c>
    </row>
    <row r="170" spans="1:33" x14ac:dyDescent="0.25">
      <c r="C170" s="29" t="s">
        <v>43</v>
      </c>
      <c r="D170" s="29">
        <f>D169/SQRT(54)</f>
        <v>0.12698204716941755</v>
      </c>
      <c r="L170" s="17">
        <v>0.13214120370370372</v>
      </c>
      <c r="M170" s="4" t="s">
        <v>28</v>
      </c>
      <c r="N170" s="4">
        <v>5</v>
      </c>
      <c r="O170" s="15">
        <v>5.7870370370370366E-5</v>
      </c>
      <c r="U170" s="6"/>
      <c r="V170" s="6"/>
      <c r="W170" s="17">
        <v>2.7627314814814813E-2</v>
      </c>
      <c r="X170" s="4" t="s">
        <v>28</v>
      </c>
      <c r="Y170" s="4">
        <v>2</v>
      </c>
      <c r="Z170" s="4" t="s">
        <v>32</v>
      </c>
      <c r="AA170" s="15">
        <v>2.3148148148148147E-5</v>
      </c>
      <c r="AB170" s="6" t="s">
        <v>38</v>
      </c>
      <c r="AD170" s="29" t="s">
        <v>41</v>
      </c>
      <c r="AE170" s="29">
        <f>AVERAGE(AE161:AE169)</f>
        <v>154.11111111111111</v>
      </c>
    </row>
    <row r="171" spans="1:33" x14ac:dyDescent="0.25">
      <c r="L171" s="17">
        <v>0.13753472222222221</v>
      </c>
      <c r="M171" s="4" t="s">
        <v>28</v>
      </c>
      <c r="N171" s="4">
        <v>3</v>
      </c>
      <c r="O171" s="18">
        <v>3.4722222222222222E-5</v>
      </c>
      <c r="U171" s="6"/>
      <c r="V171" s="6">
        <v>6</v>
      </c>
      <c r="W171" s="17">
        <v>9.2708333333333341E-3</v>
      </c>
      <c r="X171" s="4" t="s">
        <v>28</v>
      </c>
      <c r="Y171" s="4">
        <v>2</v>
      </c>
      <c r="Z171" s="4" t="s">
        <v>32</v>
      </c>
      <c r="AA171" s="15">
        <v>2.3148148148148147E-5</v>
      </c>
      <c r="AB171" s="6" t="s">
        <v>41</v>
      </c>
      <c r="AD171" s="29" t="s">
        <v>42</v>
      </c>
      <c r="AE171" s="29">
        <f>STDEV(AE161:AE169)</f>
        <v>57.847740760647767</v>
      </c>
    </row>
    <row r="172" spans="1:33" x14ac:dyDescent="0.25">
      <c r="B172" s="17"/>
      <c r="C172" s="4"/>
      <c r="D172" s="4"/>
      <c r="E172" s="15"/>
      <c r="L172" s="17">
        <v>3.2210648148148148E-2</v>
      </c>
      <c r="M172" s="4" t="s">
        <v>28</v>
      </c>
      <c r="N172" s="4">
        <v>3</v>
      </c>
      <c r="O172" s="15">
        <v>3.4722222222222222E-5</v>
      </c>
      <c r="U172" s="6"/>
      <c r="V172" s="6"/>
      <c r="W172" s="17">
        <v>8.9699074074074073E-3</v>
      </c>
      <c r="X172" s="4" t="s">
        <v>28</v>
      </c>
      <c r="Y172" s="4">
        <v>3</v>
      </c>
      <c r="Z172" s="4" t="s">
        <v>32</v>
      </c>
      <c r="AA172" s="15">
        <v>3.4722222222222222E-5</v>
      </c>
      <c r="AB172" s="6" t="s">
        <v>42</v>
      </c>
      <c r="AD172" s="29" t="s">
        <v>43</v>
      </c>
      <c r="AE172" s="29">
        <f>AE171/SQRT(9)</f>
        <v>19.282580253549256</v>
      </c>
    </row>
    <row r="173" spans="1:33" x14ac:dyDescent="0.25">
      <c r="B173" s="17"/>
      <c r="C173" s="4"/>
      <c r="D173" s="4"/>
      <c r="E173" s="15"/>
      <c r="K173">
        <v>10</v>
      </c>
      <c r="L173" s="17">
        <v>3.2210648148148148E-2</v>
      </c>
      <c r="M173" s="4" t="s">
        <v>28</v>
      </c>
      <c r="N173" s="4">
        <v>3</v>
      </c>
      <c r="O173" s="15">
        <v>3.4722222222222222E-5</v>
      </c>
      <c r="U173" s="6"/>
      <c r="V173" s="6">
        <v>7</v>
      </c>
      <c r="W173" s="17">
        <v>1.8425925925925925E-2</v>
      </c>
      <c r="X173" s="4" t="s">
        <v>28</v>
      </c>
      <c r="Y173" s="4">
        <v>1</v>
      </c>
      <c r="Z173" s="4" t="s">
        <v>32</v>
      </c>
      <c r="AA173" s="18">
        <v>1.1574074074074073E-5</v>
      </c>
      <c r="AB173" s="6" t="s">
        <v>43</v>
      </c>
    </row>
    <row r="174" spans="1:33" x14ac:dyDescent="0.25">
      <c r="L174" s="17">
        <v>5.3738425925925926E-2</v>
      </c>
      <c r="M174" s="4" t="s">
        <v>28</v>
      </c>
      <c r="N174" s="4">
        <v>3</v>
      </c>
      <c r="O174" s="15">
        <v>3.4722222222222222E-5</v>
      </c>
      <c r="U174" s="6"/>
      <c r="V174" s="6">
        <v>8</v>
      </c>
      <c r="W174" s="17">
        <v>6.6481481481481489E-2</v>
      </c>
      <c r="X174" s="4" t="s">
        <v>28</v>
      </c>
      <c r="Y174" s="4">
        <v>1</v>
      </c>
      <c r="Z174" s="4" t="s">
        <v>32</v>
      </c>
      <c r="AA174" s="18">
        <v>1.1574074074074073E-5</v>
      </c>
    </row>
    <row r="175" spans="1:33" x14ac:dyDescent="0.25">
      <c r="B175" s="4"/>
      <c r="C175" s="4"/>
      <c r="E175" s="15"/>
      <c r="G175" s="33"/>
      <c r="J175" s="33"/>
      <c r="L175" s="17">
        <v>6.2731481481481485E-2</v>
      </c>
      <c r="M175" s="4" t="s">
        <v>28</v>
      </c>
      <c r="N175" s="4">
        <v>3</v>
      </c>
      <c r="O175" s="18">
        <v>3.4722222222222222E-5</v>
      </c>
      <c r="V175" s="6"/>
      <c r="W175" s="17">
        <v>0.12918981481481481</v>
      </c>
      <c r="X175" s="4" t="s">
        <v>28</v>
      </c>
      <c r="Y175" s="4">
        <v>1</v>
      </c>
      <c r="Z175" s="4" t="s">
        <v>32</v>
      </c>
      <c r="AA175" s="18">
        <v>1.1574074074074073E-5</v>
      </c>
    </row>
    <row r="176" spans="1:33" x14ac:dyDescent="0.25">
      <c r="B176" s="17"/>
      <c r="C176" s="4"/>
      <c r="D176" s="4"/>
      <c r="E176" s="15"/>
      <c r="L176" s="17">
        <v>6.9270833333333337E-2</v>
      </c>
      <c r="M176" s="4" t="s">
        <v>28</v>
      </c>
      <c r="N176" s="4">
        <v>3</v>
      </c>
      <c r="O176" s="18">
        <v>3.4722222222222222E-5</v>
      </c>
      <c r="V176" s="6"/>
      <c r="W176" s="17">
        <v>0.12976851851851853</v>
      </c>
      <c r="X176" s="4" t="s">
        <v>28</v>
      </c>
      <c r="Y176" s="4">
        <v>1</v>
      </c>
      <c r="Z176" s="4" t="s">
        <v>32</v>
      </c>
      <c r="AA176" s="18">
        <v>1.1574074074074073E-5</v>
      </c>
    </row>
    <row r="177" spans="1:36" x14ac:dyDescent="0.25">
      <c r="B177" s="17"/>
      <c r="C177" s="4"/>
      <c r="D177" s="4"/>
      <c r="E177" s="15"/>
      <c r="L177" s="17">
        <v>0.10429398148148149</v>
      </c>
      <c r="M177" s="4" t="s">
        <v>28</v>
      </c>
      <c r="N177" s="4">
        <v>3</v>
      </c>
      <c r="O177" s="18">
        <v>3.4722222222222222E-5</v>
      </c>
      <c r="P177" s="4"/>
      <c r="V177" s="6">
        <v>9</v>
      </c>
      <c r="W177" s="17">
        <v>4.7546296296296302E-2</v>
      </c>
      <c r="X177" s="4" t="s">
        <v>28</v>
      </c>
      <c r="Y177" s="4">
        <v>1</v>
      </c>
      <c r="Z177" s="4" t="s">
        <v>32</v>
      </c>
      <c r="AA177" s="18">
        <v>1.1574074074074073E-5</v>
      </c>
      <c r="AC177" s="4"/>
      <c r="AI177" t="s">
        <v>13</v>
      </c>
    </row>
    <row r="178" spans="1:36" x14ac:dyDescent="0.25">
      <c r="B178" s="17"/>
      <c r="C178" s="4"/>
      <c r="D178" s="4"/>
      <c r="E178" s="15"/>
      <c r="L178" s="17">
        <v>0.12284722222222222</v>
      </c>
      <c r="M178" s="4" t="s">
        <v>28</v>
      </c>
      <c r="N178" s="4">
        <v>3</v>
      </c>
      <c r="O178" s="15">
        <v>3.4722222222222222E-5</v>
      </c>
      <c r="P178" s="4"/>
      <c r="V178" s="6">
        <v>10</v>
      </c>
      <c r="W178" s="17">
        <v>4.4120370370370372E-2</v>
      </c>
      <c r="X178" s="4" t="s">
        <v>28</v>
      </c>
      <c r="Y178" s="4">
        <v>4</v>
      </c>
      <c r="Z178" s="4" t="s">
        <v>32</v>
      </c>
      <c r="AA178" s="15">
        <v>4.6296296296296294E-5</v>
      </c>
      <c r="AI178" t="s">
        <v>13</v>
      </c>
      <c r="AJ178" t="s">
        <v>13</v>
      </c>
    </row>
    <row r="179" spans="1:36" x14ac:dyDescent="0.25">
      <c r="L179" s="17">
        <v>0.13207175925925926</v>
      </c>
      <c r="M179" s="4" t="s">
        <v>28</v>
      </c>
      <c r="N179" s="4">
        <v>3</v>
      </c>
      <c r="O179" s="18">
        <v>3.4722222222222222E-5</v>
      </c>
      <c r="P179" s="4"/>
      <c r="V179" s="6"/>
      <c r="W179" s="17">
        <v>6.1712962962962963E-2</v>
      </c>
      <c r="X179" s="4" t="s">
        <v>28</v>
      </c>
      <c r="Y179" s="4">
        <v>2</v>
      </c>
      <c r="Z179" s="4" t="s">
        <v>32</v>
      </c>
      <c r="AA179" s="15">
        <v>2.3148148148148147E-5</v>
      </c>
      <c r="AI179" t="s">
        <v>13</v>
      </c>
      <c r="AJ179" t="s">
        <v>13</v>
      </c>
    </row>
    <row r="180" spans="1:36" x14ac:dyDescent="0.25">
      <c r="M180" s="29" t="s">
        <v>41</v>
      </c>
      <c r="N180" s="29">
        <f>AVERAGE(N114:N179)</f>
        <v>2.6363636363636362</v>
      </c>
      <c r="O180" s="33" t="s">
        <v>13</v>
      </c>
      <c r="P180" s="4"/>
      <c r="V180" s="6"/>
      <c r="W180" s="17">
        <v>6.9004629629629624E-2</v>
      </c>
      <c r="X180" s="4" t="s">
        <v>28</v>
      </c>
      <c r="Y180" s="4">
        <v>1</v>
      </c>
      <c r="Z180" s="4" t="s">
        <v>32</v>
      </c>
      <c r="AA180" s="18">
        <v>1.1574074074074073E-5</v>
      </c>
      <c r="AI180" t="s">
        <v>13</v>
      </c>
      <c r="AJ180" t="s">
        <v>13</v>
      </c>
    </row>
    <row r="181" spans="1:36" x14ac:dyDescent="0.25">
      <c r="M181" s="29" t="s">
        <v>42</v>
      </c>
      <c r="N181" s="29">
        <f>STDEV(N114:N179)</f>
        <v>0.93867932816211563</v>
      </c>
      <c r="P181" s="4"/>
      <c r="V181" s="6"/>
      <c r="X181" s="29" t="s">
        <v>41</v>
      </c>
      <c r="Y181" s="29">
        <f>AVERAGE(Y161:Y180)</f>
        <v>1.95</v>
      </c>
      <c r="AI181" t="s">
        <v>33</v>
      </c>
      <c r="AJ181" t="s">
        <v>13</v>
      </c>
    </row>
    <row r="182" spans="1:36" x14ac:dyDescent="0.25">
      <c r="M182" s="29" t="s">
        <v>43</v>
      </c>
      <c r="N182" s="29">
        <f>N181/SQRT(66)</f>
        <v>0.11554343805495317</v>
      </c>
      <c r="P182" s="4"/>
      <c r="V182" s="6"/>
      <c r="X182" s="29" t="s">
        <v>42</v>
      </c>
      <c r="Y182" s="29">
        <f>STDEV(Y161:Y180)</f>
        <v>1.1459310165698642</v>
      </c>
      <c r="AI182" t="s">
        <v>13</v>
      </c>
      <c r="AJ182" t="s">
        <v>13</v>
      </c>
    </row>
    <row r="183" spans="1:36" x14ac:dyDescent="0.25">
      <c r="A183" t="s">
        <v>13</v>
      </c>
      <c r="V183" s="6"/>
      <c r="X183" s="29" t="s">
        <v>43</v>
      </c>
      <c r="Y183" s="29">
        <f>Y182/SQRT(20)</f>
        <v>0.25623796505756541</v>
      </c>
      <c r="AI183" t="s">
        <v>13</v>
      </c>
      <c r="AJ183" t="s">
        <v>13</v>
      </c>
    </row>
    <row r="184" spans="1:36" x14ac:dyDescent="0.25">
      <c r="A184" t="s">
        <v>13</v>
      </c>
      <c r="B184" s="17" t="s">
        <v>13</v>
      </c>
      <c r="C184" t="s">
        <v>13</v>
      </c>
      <c r="J184" t="s">
        <v>13</v>
      </c>
      <c r="K184" t="s">
        <v>13</v>
      </c>
      <c r="N184" s="4" t="s">
        <v>13</v>
      </c>
      <c r="V184" s="6"/>
      <c r="AI184" t="s">
        <v>13</v>
      </c>
      <c r="AJ184" t="s">
        <v>13</v>
      </c>
    </row>
    <row r="185" spans="1:36" x14ac:dyDescent="0.25">
      <c r="A185" t="s">
        <v>13</v>
      </c>
      <c r="B185" t="s">
        <v>13</v>
      </c>
      <c r="C185" t="s">
        <v>13</v>
      </c>
      <c r="K185" t="s">
        <v>13</v>
      </c>
      <c r="N185" t="s">
        <v>13</v>
      </c>
      <c r="V185" s="6"/>
      <c r="AI185" t="s">
        <v>13</v>
      </c>
      <c r="AJ185" t="s">
        <v>13</v>
      </c>
    </row>
    <row r="186" spans="1:36" x14ac:dyDescent="0.25">
      <c r="A186" t="s">
        <v>13</v>
      </c>
      <c r="B186" t="s">
        <v>13</v>
      </c>
      <c r="C186" t="s">
        <v>13</v>
      </c>
      <c r="K186" t="s">
        <v>13</v>
      </c>
      <c r="V186" s="6"/>
      <c r="AI186" t="s">
        <v>13</v>
      </c>
      <c r="AJ186" t="s">
        <v>13</v>
      </c>
    </row>
    <row r="187" spans="1:36" x14ac:dyDescent="0.25">
      <c r="A187" t="s">
        <v>13</v>
      </c>
      <c r="B187" t="s">
        <v>13</v>
      </c>
      <c r="C187" t="s">
        <v>13</v>
      </c>
      <c r="K187" t="s">
        <v>13</v>
      </c>
      <c r="V187" s="6"/>
      <c r="AI187" t="s">
        <v>13</v>
      </c>
      <c r="AJ187" t="s">
        <v>13</v>
      </c>
    </row>
    <row r="188" spans="1:36" x14ac:dyDescent="0.25">
      <c r="A188" t="s">
        <v>13</v>
      </c>
      <c r="B188" t="s">
        <v>13</v>
      </c>
      <c r="C188" t="s">
        <v>13</v>
      </c>
      <c r="K188" t="s">
        <v>13</v>
      </c>
      <c r="V188" s="6"/>
      <c r="AI188" t="s">
        <v>13</v>
      </c>
      <c r="AJ188" t="s">
        <v>13</v>
      </c>
    </row>
    <row r="189" spans="1:36" x14ac:dyDescent="0.25">
      <c r="A189" t="s">
        <v>13</v>
      </c>
      <c r="B189" t="s">
        <v>13</v>
      </c>
      <c r="C189" t="s">
        <v>13</v>
      </c>
      <c r="K189" t="s">
        <v>13</v>
      </c>
      <c r="L189" t="s">
        <v>13</v>
      </c>
      <c r="V189" s="6"/>
      <c r="AI189" s="6" t="s">
        <v>13</v>
      </c>
      <c r="AJ189" s="6" t="s">
        <v>13</v>
      </c>
    </row>
    <row r="190" spans="1:36" x14ac:dyDescent="0.25">
      <c r="A190" t="s">
        <v>13</v>
      </c>
      <c r="B190" t="s">
        <v>13</v>
      </c>
      <c r="C190" t="s">
        <v>13</v>
      </c>
      <c r="K190" t="s">
        <v>13</v>
      </c>
      <c r="L190" t="s">
        <v>13</v>
      </c>
      <c r="V190" s="6"/>
      <c r="AI190" s="6" t="s">
        <v>13</v>
      </c>
      <c r="AJ190" s="6" t="s">
        <v>13</v>
      </c>
    </row>
    <row r="191" spans="1:36" x14ac:dyDescent="0.25">
      <c r="A191" t="s">
        <v>13</v>
      </c>
      <c r="B191" t="s">
        <v>13</v>
      </c>
      <c r="C191" t="s">
        <v>13</v>
      </c>
      <c r="K191" t="s">
        <v>13</v>
      </c>
      <c r="L191" t="s">
        <v>13</v>
      </c>
      <c r="V191" s="6"/>
      <c r="AI191" s="6" t="s">
        <v>13</v>
      </c>
      <c r="AJ191" s="6" t="s">
        <v>13</v>
      </c>
    </row>
    <row r="192" spans="1:36" x14ac:dyDescent="0.25">
      <c r="A192" t="s">
        <v>13</v>
      </c>
      <c r="B192" t="s">
        <v>13</v>
      </c>
      <c r="C192" t="s">
        <v>13</v>
      </c>
      <c r="K192" t="s">
        <v>13</v>
      </c>
      <c r="L192" t="s">
        <v>13</v>
      </c>
      <c r="V192" s="6"/>
      <c r="AI192" t="s">
        <v>13</v>
      </c>
    </row>
  </sheetData>
  <mergeCells count="17">
    <mergeCell ref="AC24:AE24"/>
    <mergeCell ref="AO24:AQ24"/>
    <mergeCell ref="AC39:AE39"/>
    <mergeCell ref="AO39:AQ39"/>
    <mergeCell ref="A9:I9"/>
    <mergeCell ref="K9:S9"/>
    <mergeCell ref="V9:AE9"/>
    <mergeCell ref="AH9:AQ9"/>
    <mergeCell ref="A10:E10"/>
    <mergeCell ref="G10:I10"/>
    <mergeCell ref="K10:O10"/>
    <mergeCell ref="Q10:S10"/>
    <mergeCell ref="V10:AA10"/>
    <mergeCell ref="AC10:AE10"/>
    <mergeCell ref="AF10:AG10"/>
    <mergeCell ref="AH10:AM10"/>
    <mergeCell ref="AO10:AQ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A357-F557-46F1-B5C7-D309E28CCC78}">
  <dimension ref="A1:AQ114"/>
  <sheetViews>
    <sheetView workbookViewId="0"/>
  </sheetViews>
  <sheetFormatPr defaultRowHeight="15" x14ac:dyDescent="0.25"/>
  <sheetData>
    <row r="1" spans="1:42" ht="15.75" x14ac:dyDescent="0.25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</row>
    <row r="2" spans="1:42" ht="18.75" x14ac:dyDescent="0.3">
      <c r="A2" s="5" t="s">
        <v>4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</row>
    <row r="3" spans="1:42" ht="15.75" x14ac:dyDescent="0.25">
      <c r="A3" s="5" t="s">
        <v>1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</row>
    <row r="4" spans="1:42" x14ac:dyDescent="0.25">
      <c r="A4" s="5" t="s">
        <v>2</v>
      </c>
      <c r="B4" s="3"/>
      <c r="C4" s="3"/>
      <c r="D4" s="3"/>
      <c r="E4" s="3"/>
      <c r="F4" s="3"/>
      <c r="G4" s="4"/>
      <c r="H4" s="4"/>
      <c r="I4" s="4"/>
      <c r="J4" s="4"/>
      <c r="K4" s="4"/>
      <c r="L4" s="4"/>
    </row>
    <row r="5" spans="1:42" x14ac:dyDescent="0.25">
      <c r="A5" s="1"/>
      <c r="B5" s="3"/>
      <c r="C5" s="3"/>
      <c r="D5" s="3"/>
      <c r="E5" s="3"/>
      <c r="F5" s="3"/>
      <c r="G5" s="4"/>
      <c r="H5" s="4"/>
      <c r="I5" s="4"/>
      <c r="J5" s="4"/>
      <c r="K5" s="4"/>
      <c r="L5" s="4"/>
    </row>
    <row r="6" spans="1:42" x14ac:dyDescent="0.25">
      <c r="A6" s="1" t="s">
        <v>6</v>
      </c>
      <c r="B6" s="3"/>
      <c r="C6" s="3"/>
      <c r="D6" s="3"/>
      <c r="E6" s="3"/>
      <c r="F6" s="3"/>
      <c r="G6" s="4"/>
      <c r="H6" s="4"/>
      <c r="I6" s="4"/>
      <c r="J6" s="4"/>
      <c r="K6" s="4"/>
      <c r="L6" s="4"/>
    </row>
    <row r="8" spans="1:42" x14ac:dyDescent="0.25">
      <c r="B8" s="17"/>
      <c r="Z8" s="34"/>
      <c r="AI8" s="4"/>
      <c r="AJ8" s="4"/>
      <c r="AK8" s="4"/>
    </row>
    <row r="9" spans="1:42" ht="23.25" x14ac:dyDescent="0.35">
      <c r="A9" s="53" t="s">
        <v>58</v>
      </c>
      <c r="B9" s="53"/>
      <c r="C9" s="53"/>
      <c r="D9" s="53"/>
      <c r="E9" s="53"/>
      <c r="F9" s="53"/>
      <c r="G9" s="53"/>
      <c r="H9" s="53"/>
      <c r="I9" s="53"/>
      <c r="J9" s="7"/>
      <c r="K9" s="53" t="s">
        <v>58</v>
      </c>
      <c r="L9" s="53"/>
      <c r="M9" s="53"/>
      <c r="N9" s="53"/>
      <c r="O9" s="53"/>
      <c r="P9" s="53"/>
      <c r="Q9" s="53"/>
      <c r="R9" s="53"/>
      <c r="S9" s="53"/>
      <c r="T9" s="7"/>
      <c r="U9" s="7"/>
      <c r="V9" s="53" t="s">
        <v>58</v>
      </c>
      <c r="W9" s="53"/>
      <c r="X9" s="53"/>
      <c r="Y9" s="53"/>
      <c r="Z9" s="53"/>
      <c r="AA9" s="53"/>
      <c r="AB9" s="53"/>
      <c r="AC9" s="53"/>
      <c r="AD9" s="53"/>
      <c r="AE9" s="7"/>
      <c r="AF9" s="7"/>
      <c r="AG9" s="53" t="s">
        <v>58</v>
      </c>
      <c r="AH9" s="53"/>
      <c r="AI9" s="53"/>
      <c r="AJ9" s="53"/>
      <c r="AK9" s="53"/>
      <c r="AL9" s="53"/>
      <c r="AM9" s="53"/>
      <c r="AN9" s="53"/>
      <c r="AO9" s="53"/>
    </row>
    <row r="10" spans="1:42" ht="18.75" x14ac:dyDescent="0.3">
      <c r="B10" s="54" t="s">
        <v>8</v>
      </c>
      <c r="C10" s="54"/>
      <c r="D10" s="54"/>
      <c r="E10" s="35"/>
      <c r="F10" s="9"/>
      <c r="G10" s="52" t="s">
        <v>9</v>
      </c>
      <c r="H10" s="52"/>
      <c r="I10" s="52"/>
      <c r="J10" s="8"/>
      <c r="K10" s="8"/>
      <c r="L10" s="54" t="s">
        <v>10</v>
      </c>
      <c r="M10" s="54"/>
      <c r="N10" s="54"/>
      <c r="O10" s="35"/>
      <c r="P10" s="9"/>
      <c r="Q10" s="52" t="s">
        <v>9</v>
      </c>
      <c r="R10" s="52"/>
      <c r="S10" s="52"/>
      <c r="T10" s="8"/>
      <c r="U10" s="8"/>
      <c r="V10" s="8"/>
      <c r="W10" s="54" t="s">
        <v>11</v>
      </c>
      <c r="X10" s="54"/>
      <c r="Y10" s="54"/>
      <c r="Z10" s="36"/>
      <c r="AA10" s="9"/>
      <c r="AB10" s="52" t="s">
        <v>12</v>
      </c>
      <c r="AC10" s="52"/>
      <c r="AD10" s="52"/>
      <c r="AE10" s="8"/>
      <c r="AF10" s="8"/>
      <c r="AG10" s="8"/>
      <c r="AH10" s="56" t="s">
        <v>14</v>
      </c>
      <c r="AI10" s="57"/>
      <c r="AJ10" s="57"/>
      <c r="AK10" s="37"/>
      <c r="AL10" s="37"/>
      <c r="AM10" s="52" t="s">
        <v>15</v>
      </c>
      <c r="AN10" s="52"/>
      <c r="AO10" s="52"/>
      <c r="AP10" s="8"/>
    </row>
    <row r="11" spans="1:42" s="12" customFormat="1" ht="15.75" x14ac:dyDescent="0.25">
      <c r="A11" s="10" t="s">
        <v>16</v>
      </c>
      <c r="B11" s="38" t="s">
        <v>13</v>
      </c>
      <c r="C11" s="10" t="s">
        <v>18</v>
      </c>
      <c r="D11" s="10" t="s">
        <v>19</v>
      </c>
      <c r="E11" s="10" t="s">
        <v>13</v>
      </c>
      <c r="F11" s="10"/>
      <c r="G11" s="10" t="s">
        <v>16</v>
      </c>
      <c r="H11" s="10" t="s">
        <v>22</v>
      </c>
      <c r="I11" s="10" t="s">
        <v>23</v>
      </c>
      <c r="J11" s="10"/>
      <c r="K11" s="10" t="s">
        <v>16</v>
      </c>
      <c r="L11" s="10" t="s">
        <v>13</v>
      </c>
      <c r="M11" s="10" t="s">
        <v>18</v>
      </c>
      <c r="N11" s="10" t="s">
        <v>19</v>
      </c>
      <c r="O11" s="10" t="s">
        <v>13</v>
      </c>
      <c r="P11" s="10"/>
      <c r="Q11" s="10" t="s">
        <v>16</v>
      </c>
      <c r="R11" s="10" t="s">
        <v>22</v>
      </c>
      <c r="S11" s="10" t="s">
        <v>23</v>
      </c>
      <c r="V11" s="10" t="s">
        <v>16</v>
      </c>
      <c r="W11" s="10" t="s">
        <v>13</v>
      </c>
      <c r="X11" s="10" t="s">
        <v>18</v>
      </c>
      <c r="Y11" s="10" t="s">
        <v>19</v>
      </c>
      <c r="Z11" s="39" t="s">
        <v>26</v>
      </c>
      <c r="AA11" s="11" t="s">
        <v>13</v>
      </c>
      <c r="AB11" s="10" t="s">
        <v>16</v>
      </c>
      <c r="AC11" s="10" t="s">
        <v>22</v>
      </c>
      <c r="AD11" s="10" t="s">
        <v>23</v>
      </c>
      <c r="AG11" s="10" t="s">
        <v>16</v>
      </c>
      <c r="AH11" s="13" t="s">
        <v>13</v>
      </c>
      <c r="AI11" s="40" t="s">
        <v>18</v>
      </c>
      <c r="AJ11" s="40" t="s">
        <v>19</v>
      </c>
      <c r="AK11" s="40" t="s">
        <v>27</v>
      </c>
      <c r="AL11" s="11" t="s">
        <v>13</v>
      </c>
      <c r="AM11" s="10" t="s">
        <v>16</v>
      </c>
      <c r="AN11" s="10" t="s">
        <v>22</v>
      </c>
      <c r="AO11" s="10" t="s">
        <v>23</v>
      </c>
    </row>
    <row r="12" spans="1:42" x14ac:dyDescent="0.25">
      <c r="A12">
        <v>1</v>
      </c>
      <c r="B12" s="17" t="s">
        <v>13</v>
      </c>
      <c r="C12" s="4" t="s">
        <v>28</v>
      </c>
      <c r="D12" s="4"/>
      <c r="E12" s="4"/>
      <c r="G12" s="16">
        <v>1</v>
      </c>
      <c r="H12" s="16">
        <v>7</v>
      </c>
      <c r="I12" s="16">
        <v>3</v>
      </c>
      <c r="K12">
        <v>1</v>
      </c>
      <c r="L12" s="17" t="s">
        <v>13</v>
      </c>
      <c r="M12" s="4" t="s">
        <v>28</v>
      </c>
      <c r="N12" s="4"/>
      <c r="O12" s="4"/>
      <c r="Q12" s="16">
        <v>1</v>
      </c>
      <c r="R12" s="16">
        <v>8</v>
      </c>
      <c r="S12" s="16">
        <v>2</v>
      </c>
      <c r="V12" s="6">
        <v>1</v>
      </c>
      <c r="W12" s="18" t="s">
        <v>13</v>
      </c>
      <c r="X12" s="4" t="s">
        <v>28</v>
      </c>
      <c r="Y12" s="4"/>
      <c r="Z12" s="41" t="s">
        <v>29</v>
      </c>
      <c r="AA12" s="4"/>
      <c r="AB12" s="16">
        <v>1</v>
      </c>
      <c r="AC12" s="16">
        <v>7</v>
      </c>
      <c r="AD12" s="16">
        <v>3</v>
      </c>
      <c r="AG12" s="6">
        <v>1</v>
      </c>
      <c r="AI12" s="4" t="s">
        <v>28</v>
      </c>
      <c r="AJ12" s="4"/>
      <c r="AK12" s="4" t="s">
        <v>30</v>
      </c>
      <c r="AM12" s="16">
        <v>1</v>
      </c>
      <c r="AN12" s="16">
        <v>5</v>
      </c>
      <c r="AO12" s="16">
        <v>5</v>
      </c>
    </row>
    <row r="13" spans="1:42" x14ac:dyDescent="0.25">
      <c r="B13" s="17" t="s">
        <v>13</v>
      </c>
      <c r="C13" s="4" t="s">
        <v>28</v>
      </c>
      <c r="D13" s="4"/>
      <c r="E13" s="4"/>
      <c r="G13" s="16">
        <v>2</v>
      </c>
      <c r="H13" s="16">
        <v>5</v>
      </c>
      <c r="I13" s="16">
        <v>5</v>
      </c>
      <c r="L13" s="17" t="s">
        <v>13</v>
      </c>
      <c r="M13" s="4" t="s">
        <v>28</v>
      </c>
      <c r="N13" s="4"/>
      <c r="O13" s="4"/>
      <c r="Q13" s="16">
        <v>2</v>
      </c>
      <c r="R13" s="16">
        <v>8</v>
      </c>
      <c r="S13" s="16">
        <v>2</v>
      </c>
      <c r="V13" s="6"/>
      <c r="W13" s="17" t="s">
        <v>13</v>
      </c>
      <c r="X13" s="4" t="s">
        <v>28</v>
      </c>
      <c r="Y13" s="4"/>
      <c r="Z13" s="41" t="s">
        <v>29</v>
      </c>
      <c r="AA13" s="4"/>
      <c r="AB13" s="16">
        <v>2</v>
      </c>
      <c r="AC13" s="16">
        <v>8</v>
      </c>
      <c r="AD13" s="16">
        <v>2</v>
      </c>
      <c r="AG13" s="6"/>
      <c r="AI13" s="4" t="s">
        <v>28</v>
      </c>
      <c r="AJ13" s="4"/>
      <c r="AK13" s="4" t="s">
        <v>31</v>
      </c>
      <c r="AM13" s="16">
        <v>2</v>
      </c>
      <c r="AN13" s="16">
        <v>6</v>
      </c>
      <c r="AO13" s="16">
        <v>4</v>
      </c>
    </row>
    <row r="14" spans="1:42" x14ac:dyDescent="0.25">
      <c r="B14" s="17" t="s">
        <v>13</v>
      </c>
      <c r="C14" s="4" t="s">
        <v>28</v>
      </c>
      <c r="D14" s="4"/>
      <c r="E14" s="4"/>
      <c r="G14" s="16">
        <v>3</v>
      </c>
      <c r="H14" s="16">
        <v>5</v>
      </c>
      <c r="I14" s="16">
        <v>5</v>
      </c>
      <c r="L14" s="17" t="s">
        <v>13</v>
      </c>
      <c r="M14" s="4" t="s">
        <v>28</v>
      </c>
      <c r="N14" s="4"/>
      <c r="O14" s="4"/>
      <c r="Q14" s="16">
        <v>3</v>
      </c>
      <c r="R14" s="16">
        <v>10</v>
      </c>
      <c r="S14" s="16">
        <v>0</v>
      </c>
      <c r="V14" s="6"/>
      <c r="W14" s="17" t="s">
        <v>13</v>
      </c>
      <c r="X14" s="4" t="s">
        <v>28</v>
      </c>
      <c r="Y14" s="4"/>
      <c r="Z14" s="41" t="s">
        <v>32</v>
      </c>
      <c r="AA14" s="4"/>
      <c r="AB14" s="16">
        <v>3</v>
      </c>
      <c r="AC14" s="16">
        <v>7</v>
      </c>
      <c r="AD14" s="16">
        <v>3</v>
      </c>
      <c r="AG14" s="6"/>
      <c r="AI14" s="4"/>
      <c r="AJ14" s="4" t="s">
        <v>28</v>
      </c>
      <c r="AK14" s="21" t="s">
        <v>30</v>
      </c>
      <c r="AM14" s="16">
        <v>3</v>
      </c>
      <c r="AN14" s="16">
        <v>6</v>
      </c>
      <c r="AO14" s="16">
        <v>4</v>
      </c>
    </row>
    <row r="15" spans="1:42" x14ac:dyDescent="0.25">
      <c r="B15" s="17" t="s">
        <v>13</v>
      </c>
      <c r="C15" s="4" t="s">
        <v>28</v>
      </c>
      <c r="D15" s="4"/>
      <c r="E15" s="4"/>
      <c r="G15" s="16">
        <v>4</v>
      </c>
      <c r="H15" s="16">
        <v>5</v>
      </c>
      <c r="I15" s="16">
        <v>5</v>
      </c>
      <c r="L15" s="17" t="s">
        <v>13</v>
      </c>
      <c r="M15" s="4" t="s">
        <v>28</v>
      </c>
      <c r="N15" s="4"/>
      <c r="O15" s="4"/>
      <c r="Q15" s="16">
        <v>4</v>
      </c>
      <c r="R15" s="16">
        <v>6</v>
      </c>
      <c r="S15" s="16">
        <v>4</v>
      </c>
      <c r="V15" s="6"/>
      <c r="W15" s="17" t="s">
        <v>13</v>
      </c>
      <c r="X15" s="4"/>
      <c r="Y15" s="4" t="s">
        <v>28</v>
      </c>
      <c r="Z15" s="21" t="s">
        <v>29</v>
      </c>
      <c r="AA15" s="4"/>
      <c r="AB15" s="16">
        <v>4</v>
      </c>
      <c r="AC15" s="16">
        <v>8</v>
      </c>
      <c r="AD15" s="16">
        <v>2</v>
      </c>
      <c r="AG15" s="6"/>
      <c r="AI15" s="4" t="s">
        <v>28</v>
      </c>
      <c r="AJ15" s="4"/>
      <c r="AK15" s="4" t="s">
        <v>31</v>
      </c>
      <c r="AM15" s="16">
        <v>4</v>
      </c>
      <c r="AN15" s="16">
        <v>6</v>
      </c>
      <c r="AO15" s="16">
        <v>4</v>
      </c>
    </row>
    <row r="16" spans="1:42" x14ac:dyDescent="0.25">
      <c r="B16" s="17" t="s">
        <v>13</v>
      </c>
      <c r="C16" s="4"/>
      <c r="D16" s="4" t="s">
        <v>28</v>
      </c>
      <c r="E16" s="4"/>
      <c r="G16" s="16">
        <v>5</v>
      </c>
      <c r="H16" s="16">
        <v>6</v>
      </c>
      <c r="I16" s="16">
        <v>4</v>
      </c>
      <c r="L16" s="17" t="s">
        <v>13</v>
      </c>
      <c r="M16" s="4" t="s">
        <v>28</v>
      </c>
      <c r="N16" s="4"/>
      <c r="O16" s="4"/>
      <c r="Q16" s="16">
        <v>5</v>
      </c>
      <c r="R16" s="16">
        <v>8</v>
      </c>
      <c r="S16" s="16">
        <v>2</v>
      </c>
      <c r="V16" s="6"/>
      <c r="W16" s="17" t="s">
        <v>13</v>
      </c>
      <c r="X16" s="4"/>
      <c r="Y16" s="4" t="s">
        <v>28</v>
      </c>
      <c r="Z16" s="21" t="s">
        <v>29</v>
      </c>
      <c r="AA16" s="4"/>
      <c r="AB16" s="16">
        <v>5</v>
      </c>
      <c r="AC16" s="16">
        <v>7</v>
      </c>
      <c r="AD16" s="16">
        <v>3</v>
      </c>
      <c r="AG16" s="6"/>
      <c r="AI16" s="4"/>
      <c r="AJ16" s="4" t="s">
        <v>28</v>
      </c>
      <c r="AK16" s="21" t="s">
        <v>30</v>
      </c>
      <c r="AM16" s="16">
        <v>5</v>
      </c>
      <c r="AN16" s="16">
        <v>7</v>
      </c>
      <c r="AO16" s="16">
        <v>3</v>
      </c>
    </row>
    <row r="17" spans="1:42" x14ac:dyDescent="0.25">
      <c r="B17" s="17" t="s">
        <v>13</v>
      </c>
      <c r="C17" s="4" t="s">
        <v>28</v>
      </c>
      <c r="D17" s="4"/>
      <c r="E17" s="4"/>
      <c r="G17" s="16">
        <v>6</v>
      </c>
      <c r="H17" s="16">
        <v>7</v>
      </c>
      <c r="I17" s="16">
        <v>3</v>
      </c>
      <c r="L17" s="17" t="s">
        <v>13</v>
      </c>
      <c r="M17" s="4"/>
      <c r="N17" s="4" t="s">
        <v>28</v>
      </c>
      <c r="O17" s="4"/>
      <c r="Q17" s="16">
        <v>6</v>
      </c>
      <c r="R17" s="16">
        <v>9</v>
      </c>
      <c r="S17" s="16">
        <v>1</v>
      </c>
      <c r="V17" s="6"/>
      <c r="W17" s="17" t="s">
        <v>13</v>
      </c>
      <c r="X17" s="4" t="s">
        <v>28</v>
      </c>
      <c r="Y17" s="4"/>
      <c r="Z17" s="42" t="s">
        <v>32</v>
      </c>
      <c r="AA17" s="4"/>
      <c r="AB17" s="16">
        <v>6</v>
      </c>
      <c r="AC17" s="16">
        <v>6</v>
      </c>
      <c r="AD17" s="16">
        <v>4</v>
      </c>
      <c r="AG17" s="6"/>
      <c r="AI17" s="4"/>
      <c r="AJ17" s="4" t="s">
        <v>28</v>
      </c>
      <c r="AK17" s="21" t="s">
        <v>31</v>
      </c>
      <c r="AM17" s="16">
        <v>6</v>
      </c>
      <c r="AN17" s="16">
        <v>4</v>
      </c>
      <c r="AO17" s="16">
        <v>6</v>
      </c>
    </row>
    <row r="18" spans="1:42" x14ac:dyDescent="0.25">
      <c r="B18" s="17" t="s">
        <v>13</v>
      </c>
      <c r="C18" s="4" t="s">
        <v>28</v>
      </c>
      <c r="D18" s="4"/>
      <c r="E18" s="4"/>
      <c r="G18" s="16">
        <v>7</v>
      </c>
      <c r="H18" s="16">
        <v>4</v>
      </c>
      <c r="I18" s="16">
        <v>6</v>
      </c>
      <c r="L18" s="17" t="s">
        <v>13</v>
      </c>
      <c r="M18" s="4"/>
      <c r="N18" s="4" t="s">
        <v>28</v>
      </c>
      <c r="O18" s="4"/>
      <c r="Q18" s="16">
        <v>7</v>
      </c>
      <c r="R18" s="16">
        <v>8</v>
      </c>
      <c r="S18" s="16">
        <v>2</v>
      </c>
      <c r="V18" s="6"/>
      <c r="W18" s="17" t="s">
        <v>13</v>
      </c>
      <c r="X18" s="4" t="s">
        <v>28</v>
      </c>
      <c r="Y18" s="4"/>
      <c r="Z18" s="41" t="s">
        <v>29</v>
      </c>
      <c r="AA18" s="4"/>
      <c r="AB18" s="16">
        <v>7</v>
      </c>
      <c r="AC18" s="16">
        <v>7</v>
      </c>
      <c r="AD18" s="16">
        <v>3</v>
      </c>
      <c r="AG18" s="6"/>
      <c r="AI18" s="4" t="s">
        <v>28</v>
      </c>
      <c r="AJ18" s="4"/>
      <c r="AK18" s="4" t="s">
        <v>31</v>
      </c>
      <c r="AM18" s="16">
        <v>7</v>
      </c>
      <c r="AN18" s="16">
        <v>5</v>
      </c>
      <c r="AO18" s="16">
        <v>5</v>
      </c>
    </row>
    <row r="19" spans="1:42" x14ac:dyDescent="0.25">
      <c r="B19" s="17" t="s">
        <v>13</v>
      </c>
      <c r="C19" s="4"/>
      <c r="D19" s="4" t="s">
        <v>28</v>
      </c>
      <c r="E19" s="4"/>
      <c r="G19" s="16">
        <v>8</v>
      </c>
      <c r="H19" s="16">
        <v>4</v>
      </c>
      <c r="I19" s="16">
        <v>6</v>
      </c>
      <c r="L19" s="17" t="s">
        <v>13</v>
      </c>
      <c r="M19" s="4" t="s">
        <v>28</v>
      </c>
      <c r="N19" s="4"/>
      <c r="O19" s="4"/>
      <c r="Q19" s="16">
        <v>8</v>
      </c>
      <c r="R19" s="16">
        <v>9</v>
      </c>
      <c r="S19" s="16">
        <v>1</v>
      </c>
      <c r="V19" s="6"/>
      <c r="W19" s="17" t="s">
        <v>13</v>
      </c>
      <c r="X19" s="4"/>
      <c r="Y19" s="4" t="s">
        <v>28</v>
      </c>
      <c r="Z19" s="21" t="s">
        <v>29</v>
      </c>
      <c r="AA19" s="4"/>
      <c r="AB19" s="16">
        <v>8</v>
      </c>
      <c r="AC19" s="16">
        <v>5</v>
      </c>
      <c r="AD19" s="16">
        <v>5</v>
      </c>
      <c r="AG19" s="6"/>
      <c r="AI19" s="4"/>
      <c r="AJ19" s="4" t="s">
        <v>28</v>
      </c>
      <c r="AK19" s="21" t="s">
        <v>30</v>
      </c>
      <c r="AM19" s="16">
        <v>8</v>
      </c>
      <c r="AN19" s="16">
        <v>6</v>
      </c>
      <c r="AO19" s="16">
        <v>4</v>
      </c>
    </row>
    <row r="20" spans="1:42" x14ac:dyDescent="0.25">
      <c r="B20" s="17" t="s">
        <v>13</v>
      </c>
      <c r="C20" s="4"/>
      <c r="D20" s="4" t="s">
        <v>28</v>
      </c>
      <c r="E20" s="4"/>
      <c r="G20" s="16">
        <v>9</v>
      </c>
      <c r="H20" s="16">
        <v>5</v>
      </c>
      <c r="I20" s="16">
        <v>5</v>
      </c>
      <c r="L20" s="17" t="s">
        <v>13</v>
      </c>
      <c r="M20" s="4" t="s">
        <v>28</v>
      </c>
      <c r="N20" s="4"/>
      <c r="O20" s="4"/>
      <c r="Q20" s="16">
        <v>9</v>
      </c>
      <c r="R20" s="16">
        <v>9</v>
      </c>
      <c r="S20" s="16">
        <v>1</v>
      </c>
      <c r="V20" s="6"/>
      <c r="W20" s="17" t="s">
        <v>13</v>
      </c>
      <c r="X20" s="4" t="s">
        <v>28</v>
      </c>
      <c r="Y20" s="4"/>
      <c r="Z20" s="41" t="s">
        <v>29</v>
      </c>
      <c r="AA20" s="4"/>
      <c r="AB20" s="16">
        <v>9</v>
      </c>
      <c r="AC20" s="16">
        <v>4</v>
      </c>
      <c r="AD20" s="16">
        <v>6</v>
      </c>
      <c r="AG20" s="6"/>
      <c r="AI20" s="4"/>
      <c r="AJ20" s="4" t="s">
        <v>28</v>
      </c>
      <c r="AK20" s="21" t="s">
        <v>30</v>
      </c>
      <c r="AM20" s="16">
        <v>9</v>
      </c>
      <c r="AN20" s="16">
        <v>6</v>
      </c>
      <c r="AO20" s="16">
        <v>4</v>
      </c>
    </row>
    <row r="21" spans="1:42" x14ac:dyDescent="0.25">
      <c r="B21" s="17" t="s">
        <v>13</v>
      </c>
      <c r="C21" s="4" t="s">
        <v>28</v>
      </c>
      <c r="D21" s="4"/>
      <c r="E21" s="4"/>
      <c r="G21" s="16">
        <v>10</v>
      </c>
      <c r="H21" s="16">
        <v>7</v>
      </c>
      <c r="I21" s="16">
        <v>3</v>
      </c>
      <c r="L21" s="17" t="s">
        <v>13</v>
      </c>
      <c r="M21" s="4" t="s">
        <v>28</v>
      </c>
      <c r="N21" s="4"/>
      <c r="O21" s="4"/>
      <c r="Q21" s="16">
        <v>10</v>
      </c>
      <c r="R21" s="16">
        <v>10</v>
      </c>
      <c r="S21" s="16">
        <v>0</v>
      </c>
      <c r="V21" s="6"/>
      <c r="W21" s="17" t="s">
        <v>13</v>
      </c>
      <c r="X21" s="4" t="s">
        <v>28</v>
      </c>
      <c r="Y21" s="4"/>
      <c r="Z21" s="41" t="s">
        <v>29</v>
      </c>
      <c r="AA21" s="4"/>
      <c r="AB21" s="16">
        <v>10</v>
      </c>
      <c r="AC21" s="16">
        <v>6</v>
      </c>
      <c r="AD21" s="16">
        <v>4</v>
      </c>
      <c r="AE21" t="s">
        <v>59</v>
      </c>
      <c r="AG21" s="6"/>
      <c r="AI21" s="4" t="s">
        <v>28</v>
      </c>
      <c r="AJ21" s="4"/>
      <c r="AK21" s="4" t="s">
        <v>30</v>
      </c>
      <c r="AM21" s="16">
        <v>10</v>
      </c>
      <c r="AN21" s="16">
        <v>7</v>
      </c>
      <c r="AO21" s="16">
        <v>3</v>
      </c>
    </row>
    <row r="22" spans="1:42" x14ac:dyDescent="0.25">
      <c r="A22">
        <v>2</v>
      </c>
      <c r="B22" s="17" t="s">
        <v>13</v>
      </c>
      <c r="C22" s="4" t="s">
        <v>28</v>
      </c>
      <c r="D22" s="4"/>
      <c r="E22" s="4"/>
      <c r="G22" s="22" t="s">
        <v>34</v>
      </c>
      <c r="H22" s="22">
        <f>SUM(H12:H21)</f>
        <v>55</v>
      </c>
      <c r="I22" s="22">
        <f>SUM(I12:I21)</f>
        <v>45</v>
      </c>
      <c r="J22" s="43">
        <f>I22/100</f>
        <v>0.45</v>
      </c>
      <c r="K22">
        <v>2</v>
      </c>
      <c r="L22" s="17" t="s">
        <v>13</v>
      </c>
      <c r="M22" s="4" t="s">
        <v>28</v>
      </c>
      <c r="N22" s="4"/>
      <c r="O22" s="4"/>
      <c r="Q22" s="22" t="s">
        <v>34</v>
      </c>
      <c r="R22" s="22">
        <f>SUM(R12:R21)</f>
        <v>85</v>
      </c>
      <c r="S22" s="22">
        <f>SUM(S12:S21)</f>
        <v>15</v>
      </c>
      <c r="T22" s="43">
        <f>S22/100</f>
        <v>0.15</v>
      </c>
      <c r="V22" s="6">
        <v>2</v>
      </c>
      <c r="W22" s="17" t="s">
        <v>13</v>
      </c>
      <c r="X22" s="4" t="s">
        <v>28</v>
      </c>
      <c r="Y22" s="4"/>
      <c r="Z22" s="41" t="s">
        <v>32</v>
      </c>
      <c r="AA22" s="4"/>
      <c r="AB22" s="22" t="s">
        <v>35</v>
      </c>
      <c r="AC22" s="22">
        <f>SUM(AC12:AC21)</f>
        <v>65</v>
      </c>
      <c r="AD22" s="22">
        <f>SUM(AD12:AD21)</f>
        <v>35</v>
      </c>
      <c r="AE22" s="23">
        <f>AD22/100</f>
        <v>0.35</v>
      </c>
      <c r="AG22" s="6">
        <v>2</v>
      </c>
      <c r="AI22" s="4"/>
      <c r="AJ22" s="4" t="s">
        <v>28</v>
      </c>
      <c r="AK22" s="21" t="s">
        <v>30</v>
      </c>
      <c r="AM22" s="22" t="s">
        <v>35</v>
      </c>
      <c r="AN22" s="22">
        <f>SUM(AN12:AN21)</f>
        <v>58</v>
      </c>
      <c r="AO22" s="22">
        <f>SUM(AO12:AO21)</f>
        <v>42</v>
      </c>
      <c r="AP22" s="23">
        <f>AO22/(AN22+AO22)</f>
        <v>0.42</v>
      </c>
    </row>
    <row r="23" spans="1:42" x14ac:dyDescent="0.25">
      <c r="B23" s="17" t="s">
        <v>13</v>
      </c>
      <c r="C23" s="4" t="s">
        <v>28</v>
      </c>
      <c r="D23" s="4"/>
      <c r="E23" s="4"/>
      <c r="L23" s="17" t="s">
        <v>13</v>
      </c>
      <c r="M23" s="4" t="s">
        <v>28</v>
      </c>
      <c r="N23" s="4"/>
      <c r="O23" s="4"/>
      <c r="V23" s="6"/>
      <c r="W23" s="17" t="s">
        <v>13</v>
      </c>
      <c r="X23" s="4" t="s">
        <v>28</v>
      </c>
      <c r="Y23" s="4"/>
      <c r="Z23" s="41" t="s">
        <v>32</v>
      </c>
      <c r="AA23" s="4"/>
      <c r="AG23" s="6"/>
      <c r="AI23" s="4"/>
      <c r="AJ23" s="4" t="s">
        <v>28</v>
      </c>
      <c r="AK23" s="21" t="s">
        <v>30</v>
      </c>
    </row>
    <row r="24" spans="1:42" ht="18.75" x14ac:dyDescent="0.3">
      <c r="B24" s="17" t="s">
        <v>13</v>
      </c>
      <c r="C24" s="4"/>
      <c r="D24" s="4" t="s">
        <v>28</v>
      </c>
      <c r="E24" s="4"/>
      <c r="L24" s="17" t="s">
        <v>13</v>
      </c>
      <c r="M24" s="4" t="s">
        <v>28</v>
      </c>
      <c r="N24" s="4"/>
      <c r="O24" s="4"/>
      <c r="V24" s="6"/>
      <c r="W24" s="17" t="s">
        <v>13</v>
      </c>
      <c r="X24" s="4"/>
      <c r="Y24" s="4" t="s">
        <v>28</v>
      </c>
      <c r="Z24" s="21" t="s">
        <v>32</v>
      </c>
      <c r="AA24" s="4"/>
      <c r="AB24" s="52" t="s">
        <v>36</v>
      </c>
      <c r="AC24" s="52"/>
      <c r="AD24" s="52"/>
      <c r="AG24" s="6"/>
      <c r="AI24" s="4" t="s">
        <v>28</v>
      </c>
      <c r="AJ24" s="4"/>
      <c r="AK24" s="4" t="s">
        <v>31</v>
      </c>
      <c r="AM24" s="52" t="s">
        <v>37</v>
      </c>
      <c r="AN24" s="52"/>
      <c r="AO24" s="52"/>
    </row>
    <row r="25" spans="1:42" ht="15.75" x14ac:dyDescent="0.25">
      <c r="B25" s="17" t="s">
        <v>13</v>
      </c>
      <c r="C25" s="4" t="s">
        <v>28</v>
      </c>
      <c r="D25" s="4"/>
      <c r="E25" s="4"/>
      <c r="G25" t="s">
        <v>13</v>
      </c>
      <c r="L25" s="17" t="s">
        <v>13</v>
      </c>
      <c r="M25" s="4" t="s">
        <v>28</v>
      </c>
      <c r="N25" s="4"/>
      <c r="O25" s="4"/>
      <c r="Q25" t="s">
        <v>13</v>
      </c>
      <c r="V25" s="6"/>
      <c r="W25" s="17" t="s">
        <v>13</v>
      </c>
      <c r="X25" s="4" t="s">
        <v>28</v>
      </c>
      <c r="Y25" s="4"/>
      <c r="Z25" s="41" t="s">
        <v>29</v>
      </c>
      <c r="AA25" s="4"/>
      <c r="AB25" s="10" t="s">
        <v>16</v>
      </c>
      <c r="AC25" s="10" t="s">
        <v>22</v>
      </c>
      <c r="AD25" s="10" t="s">
        <v>23</v>
      </c>
      <c r="AG25" s="6"/>
      <c r="AI25" s="4" t="s">
        <v>28</v>
      </c>
      <c r="AJ25" s="4"/>
      <c r="AK25" s="4" t="s">
        <v>30</v>
      </c>
      <c r="AM25" s="10" t="s">
        <v>16</v>
      </c>
      <c r="AN25" s="10" t="s">
        <v>22</v>
      </c>
      <c r="AO25" s="10" t="s">
        <v>23</v>
      </c>
    </row>
    <row r="26" spans="1:42" x14ac:dyDescent="0.25">
      <c r="B26" s="17" t="s">
        <v>13</v>
      </c>
      <c r="C26" s="4" t="s">
        <v>28</v>
      </c>
      <c r="D26" s="4"/>
      <c r="E26" s="4"/>
      <c r="L26" s="17" t="s">
        <v>13</v>
      </c>
      <c r="M26" s="4" t="s">
        <v>28</v>
      </c>
      <c r="N26" s="4"/>
      <c r="O26" s="4"/>
      <c r="V26" s="6"/>
      <c r="W26" s="17" t="s">
        <v>13</v>
      </c>
      <c r="X26" s="4" t="s">
        <v>28</v>
      </c>
      <c r="Y26" s="4"/>
      <c r="Z26" s="41" t="s">
        <v>29</v>
      </c>
      <c r="AA26" s="4"/>
      <c r="AB26" s="16">
        <v>1</v>
      </c>
      <c r="AC26" s="26">
        <v>2</v>
      </c>
      <c r="AD26" s="26">
        <v>0</v>
      </c>
      <c r="AG26" s="6"/>
      <c r="AI26" s="4" t="s">
        <v>28</v>
      </c>
      <c r="AJ26" s="4"/>
      <c r="AK26" s="4" t="s">
        <v>31</v>
      </c>
      <c r="AM26" s="16">
        <v>1</v>
      </c>
      <c r="AN26" s="26">
        <v>3</v>
      </c>
      <c r="AO26" s="26">
        <v>1</v>
      </c>
    </row>
    <row r="27" spans="1:42" x14ac:dyDescent="0.25">
      <c r="B27" s="17" t="s">
        <v>13</v>
      </c>
      <c r="C27" s="4"/>
      <c r="D27" s="4" t="s">
        <v>28</v>
      </c>
      <c r="E27" s="4"/>
      <c r="L27" s="17" t="s">
        <v>13</v>
      </c>
      <c r="M27" s="4"/>
      <c r="N27" s="4" t="s">
        <v>28</v>
      </c>
      <c r="O27" s="4"/>
      <c r="V27" s="6"/>
      <c r="W27" s="17" t="s">
        <v>13</v>
      </c>
      <c r="X27" s="4" t="s">
        <v>28</v>
      </c>
      <c r="Y27" s="4"/>
      <c r="Z27" s="41" t="s">
        <v>32</v>
      </c>
      <c r="AA27" s="4"/>
      <c r="AB27" s="16">
        <v>2</v>
      </c>
      <c r="AC27" s="26">
        <v>3</v>
      </c>
      <c r="AD27" s="26">
        <v>1</v>
      </c>
      <c r="AG27" s="6"/>
      <c r="AI27" s="4" t="s">
        <v>28</v>
      </c>
      <c r="AJ27" s="4"/>
      <c r="AK27" s="4" t="s">
        <v>31</v>
      </c>
      <c r="AM27" s="16">
        <v>2</v>
      </c>
      <c r="AN27" s="26">
        <v>3</v>
      </c>
      <c r="AO27" s="26">
        <v>1</v>
      </c>
    </row>
    <row r="28" spans="1:42" x14ac:dyDescent="0.25">
      <c r="B28" s="17" t="s">
        <v>13</v>
      </c>
      <c r="C28" s="4"/>
      <c r="D28" s="4" t="s">
        <v>28</v>
      </c>
      <c r="E28" s="4"/>
      <c r="L28" s="17" t="s">
        <v>13</v>
      </c>
      <c r="M28" s="4" t="s">
        <v>28</v>
      </c>
      <c r="N28" s="4"/>
      <c r="O28" s="4"/>
      <c r="V28" s="6"/>
      <c r="W28" s="17" t="s">
        <v>13</v>
      </c>
      <c r="X28" s="4" t="s">
        <v>28</v>
      </c>
      <c r="Y28" s="4"/>
      <c r="Z28" s="41" t="s">
        <v>29</v>
      </c>
      <c r="AA28" s="4"/>
      <c r="AB28" s="16">
        <v>3</v>
      </c>
      <c r="AC28" s="26">
        <v>2</v>
      </c>
      <c r="AD28" s="26">
        <v>0</v>
      </c>
      <c r="AG28" s="6"/>
      <c r="AI28" s="4"/>
      <c r="AJ28" s="4" t="s">
        <v>28</v>
      </c>
      <c r="AK28" s="21" t="s">
        <v>31</v>
      </c>
      <c r="AM28" s="16">
        <v>3</v>
      </c>
      <c r="AN28" s="26">
        <v>1</v>
      </c>
      <c r="AO28" s="26">
        <v>0</v>
      </c>
    </row>
    <row r="29" spans="1:42" x14ac:dyDescent="0.25">
      <c r="B29" s="17" t="s">
        <v>13</v>
      </c>
      <c r="C29" s="4"/>
      <c r="D29" s="4" t="s">
        <v>28</v>
      </c>
      <c r="E29" s="4"/>
      <c r="L29" s="17" t="s">
        <v>13</v>
      </c>
      <c r="M29" s="4" t="s">
        <v>28</v>
      </c>
      <c r="N29" s="4"/>
      <c r="O29" s="4"/>
      <c r="V29" s="6"/>
      <c r="W29" s="17" t="s">
        <v>13</v>
      </c>
      <c r="X29" s="4"/>
      <c r="Y29" s="4" t="s">
        <v>28</v>
      </c>
      <c r="Z29" s="21" t="s">
        <v>29</v>
      </c>
      <c r="AA29" s="4"/>
      <c r="AB29" s="16">
        <v>4</v>
      </c>
      <c r="AC29" s="26">
        <v>4</v>
      </c>
      <c r="AD29" s="26">
        <v>0</v>
      </c>
      <c r="AG29" s="6"/>
      <c r="AI29" s="4"/>
      <c r="AJ29" s="4" t="s">
        <v>28</v>
      </c>
      <c r="AK29" s="21" t="s">
        <v>30</v>
      </c>
      <c r="AM29" s="16">
        <v>4</v>
      </c>
      <c r="AN29" s="26">
        <v>4</v>
      </c>
      <c r="AO29" s="26">
        <v>1</v>
      </c>
    </row>
    <row r="30" spans="1:42" x14ac:dyDescent="0.25">
      <c r="B30" s="17" t="s">
        <v>13</v>
      </c>
      <c r="C30" s="4"/>
      <c r="D30" s="4" t="s">
        <v>28</v>
      </c>
      <c r="E30" s="4"/>
      <c r="L30" s="17" t="s">
        <v>13</v>
      </c>
      <c r="M30" s="4"/>
      <c r="N30" s="4" t="s">
        <v>28</v>
      </c>
      <c r="O30" s="4"/>
      <c r="V30" s="6"/>
      <c r="W30" s="17" t="s">
        <v>13</v>
      </c>
      <c r="X30" s="4" t="s">
        <v>28</v>
      </c>
      <c r="Y30" s="4"/>
      <c r="Z30" s="41" t="s">
        <v>29</v>
      </c>
      <c r="AA30" s="4"/>
      <c r="AB30" s="16">
        <v>5</v>
      </c>
      <c r="AC30" s="26">
        <v>2</v>
      </c>
      <c r="AD30" s="26">
        <v>1</v>
      </c>
      <c r="AG30" s="6"/>
      <c r="AI30" s="4" t="s">
        <v>28</v>
      </c>
      <c r="AJ30" s="4"/>
      <c r="AK30" s="4" t="s">
        <v>30</v>
      </c>
      <c r="AM30" s="16">
        <v>5</v>
      </c>
      <c r="AN30" s="26">
        <v>3</v>
      </c>
      <c r="AO30" s="26">
        <v>0</v>
      </c>
    </row>
    <row r="31" spans="1:42" x14ac:dyDescent="0.25">
      <c r="B31" s="17" t="s">
        <v>13</v>
      </c>
      <c r="C31" s="4" t="s">
        <v>28</v>
      </c>
      <c r="D31" s="4"/>
      <c r="E31" s="4"/>
      <c r="L31" s="17" t="s">
        <v>13</v>
      </c>
      <c r="M31" s="4" t="s">
        <v>28</v>
      </c>
      <c r="N31" s="4"/>
      <c r="O31" s="4"/>
      <c r="V31" s="6"/>
      <c r="W31" s="17" t="s">
        <v>13</v>
      </c>
      <c r="X31" s="4" t="s">
        <v>28</v>
      </c>
      <c r="Y31" s="4"/>
      <c r="Z31" s="41" t="s">
        <v>29</v>
      </c>
      <c r="AA31" s="4"/>
      <c r="AB31" s="16">
        <v>6</v>
      </c>
      <c r="AC31" s="26">
        <v>2</v>
      </c>
      <c r="AD31" s="26">
        <v>0</v>
      </c>
      <c r="AG31" s="6"/>
      <c r="AI31" s="4" t="s">
        <v>28</v>
      </c>
      <c r="AJ31" s="4"/>
      <c r="AK31" s="4" t="s">
        <v>30</v>
      </c>
      <c r="AM31" s="16">
        <v>6</v>
      </c>
      <c r="AN31" s="26">
        <v>3</v>
      </c>
      <c r="AO31" s="26">
        <v>2</v>
      </c>
    </row>
    <row r="32" spans="1:42" ht="15.75" x14ac:dyDescent="0.25">
      <c r="A32">
        <v>3</v>
      </c>
      <c r="B32" s="17" t="s">
        <v>13</v>
      </c>
      <c r="C32" s="4"/>
      <c r="D32" s="4" t="s">
        <v>28</v>
      </c>
      <c r="E32" s="4"/>
      <c r="H32" s="11"/>
      <c r="K32">
        <v>3</v>
      </c>
      <c r="L32" s="17" t="s">
        <v>13</v>
      </c>
      <c r="M32" s="4" t="s">
        <v>28</v>
      </c>
      <c r="N32" s="4"/>
      <c r="O32" s="4"/>
      <c r="V32" s="6">
        <v>3</v>
      </c>
      <c r="W32" s="17" t="s">
        <v>13</v>
      </c>
      <c r="X32" s="4" t="s">
        <v>28</v>
      </c>
      <c r="Y32" s="4"/>
      <c r="Z32" s="41" t="s">
        <v>29</v>
      </c>
      <c r="AA32" s="4"/>
      <c r="AB32" s="16">
        <v>7</v>
      </c>
      <c r="AC32" s="26">
        <v>1</v>
      </c>
      <c r="AD32" s="26">
        <v>0</v>
      </c>
      <c r="AG32" s="6">
        <v>3</v>
      </c>
      <c r="AI32" s="4"/>
      <c r="AJ32" s="4" t="s">
        <v>28</v>
      </c>
      <c r="AK32" s="21" t="s">
        <v>30</v>
      </c>
      <c r="AM32" s="16">
        <v>7</v>
      </c>
      <c r="AN32" s="26">
        <v>4</v>
      </c>
      <c r="AO32" s="26">
        <v>0</v>
      </c>
    </row>
    <row r="33" spans="1:42" x14ac:dyDescent="0.25">
      <c r="B33" s="17" t="s">
        <v>13</v>
      </c>
      <c r="C33" s="4"/>
      <c r="D33" s="4" t="s">
        <v>28</v>
      </c>
      <c r="E33" s="4"/>
      <c r="L33" s="17" t="s">
        <v>13</v>
      </c>
      <c r="M33" s="4" t="s">
        <v>28</v>
      </c>
      <c r="N33" s="4"/>
      <c r="O33" s="4"/>
      <c r="V33" s="6"/>
      <c r="W33" s="17" t="s">
        <v>13</v>
      </c>
      <c r="X33" s="4" t="s">
        <v>28</v>
      </c>
      <c r="Y33" s="4"/>
      <c r="Z33" s="41" t="s">
        <v>29</v>
      </c>
      <c r="AA33" s="4"/>
      <c r="AB33" s="16">
        <v>8</v>
      </c>
      <c r="AC33" s="26">
        <v>0</v>
      </c>
      <c r="AD33" s="26">
        <v>1</v>
      </c>
      <c r="AG33" s="6"/>
      <c r="AI33" s="4" t="s">
        <v>28</v>
      </c>
      <c r="AJ33" s="4"/>
      <c r="AK33" s="4" t="s">
        <v>31</v>
      </c>
      <c r="AM33" s="16">
        <v>8</v>
      </c>
      <c r="AN33" s="26">
        <v>3</v>
      </c>
      <c r="AO33" s="26">
        <v>2</v>
      </c>
    </row>
    <row r="34" spans="1:42" x14ac:dyDescent="0.25">
      <c r="B34" s="17" t="s">
        <v>13</v>
      </c>
      <c r="C34" s="4" t="s">
        <v>28</v>
      </c>
      <c r="D34" s="4"/>
      <c r="E34" s="4"/>
      <c r="L34" s="17" t="s">
        <v>13</v>
      </c>
      <c r="M34" s="4" t="s">
        <v>28</v>
      </c>
      <c r="N34" s="4"/>
      <c r="O34" s="4"/>
      <c r="S34" s="16">
        <v>2</v>
      </c>
      <c r="V34" s="6"/>
      <c r="W34" s="17" t="s">
        <v>13</v>
      </c>
      <c r="X34" s="4" t="s">
        <v>28</v>
      </c>
      <c r="Y34" s="4"/>
      <c r="Z34" s="41" t="s">
        <v>29</v>
      </c>
      <c r="AA34" s="4"/>
      <c r="AB34" s="16">
        <v>9</v>
      </c>
      <c r="AC34" s="26">
        <v>1</v>
      </c>
      <c r="AD34" s="26">
        <v>3</v>
      </c>
      <c r="AG34" s="6"/>
      <c r="AI34" s="4" t="s">
        <v>28</v>
      </c>
      <c r="AJ34" s="4"/>
      <c r="AK34" s="4" t="s">
        <v>30</v>
      </c>
      <c r="AM34" s="16">
        <v>9</v>
      </c>
      <c r="AN34" s="26">
        <v>3</v>
      </c>
      <c r="AO34" s="26">
        <v>0</v>
      </c>
    </row>
    <row r="35" spans="1:42" x14ac:dyDescent="0.25">
      <c r="B35" s="17" t="s">
        <v>13</v>
      </c>
      <c r="C35" s="4" t="s">
        <v>28</v>
      </c>
      <c r="D35" s="4"/>
      <c r="E35" s="4"/>
      <c r="H35" s="16">
        <v>3</v>
      </c>
      <c r="L35" s="17" t="s">
        <v>13</v>
      </c>
      <c r="M35" s="4" t="s">
        <v>28</v>
      </c>
      <c r="N35" s="4"/>
      <c r="O35" s="4"/>
      <c r="S35" s="16">
        <v>2</v>
      </c>
      <c r="V35" s="6"/>
      <c r="W35" s="17" t="s">
        <v>13</v>
      </c>
      <c r="X35" s="4"/>
      <c r="Y35" s="4" t="s">
        <v>28</v>
      </c>
      <c r="Z35" s="21" t="s">
        <v>29</v>
      </c>
      <c r="AA35" s="4"/>
      <c r="AB35" s="16">
        <v>10</v>
      </c>
      <c r="AC35" s="26">
        <v>2</v>
      </c>
      <c r="AD35" s="26">
        <v>0</v>
      </c>
      <c r="AG35" s="6"/>
      <c r="AI35" s="4" t="s">
        <v>28</v>
      </c>
      <c r="AJ35" s="4"/>
      <c r="AK35" s="4" t="s">
        <v>30</v>
      </c>
      <c r="AM35" s="16">
        <v>10</v>
      </c>
      <c r="AN35" s="26">
        <v>5</v>
      </c>
      <c r="AO35" s="26">
        <v>1</v>
      </c>
    </row>
    <row r="36" spans="1:42" x14ac:dyDescent="0.25">
      <c r="B36" s="17" t="s">
        <v>13</v>
      </c>
      <c r="C36" s="4"/>
      <c r="D36" s="4" t="s">
        <v>28</v>
      </c>
      <c r="E36" s="4"/>
      <c r="H36" s="16">
        <v>5</v>
      </c>
      <c r="L36" s="17" t="s">
        <v>13</v>
      </c>
      <c r="M36" s="4" t="s">
        <v>28</v>
      </c>
      <c r="N36" s="4"/>
      <c r="O36" s="4"/>
      <c r="S36" s="16">
        <v>0</v>
      </c>
      <c r="V36" s="6"/>
      <c r="W36" s="17" t="s">
        <v>13</v>
      </c>
      <c r="X36" s="4" t="s">
        <v>28</v>
      </c>
      <c r="Y36" s="4"/>
      <c r="Z36" s="41" t="s">
        <v>29</v>
      </c>
      <c r="AA36" s="4"/>
      <c r="AB36" s="22" t="s">
        <v>38</v>
      </c>
      <c r="AC36" s="26">
        <f>SUM(AC26:AC35)</f>
        <v>19</v>
      </c>
      <c r="AD36" s="26">
        <f>SUM(AD26:AD35)</f>
        <v>6</v>
      </c>
      <c r="AE36" s="27">
        <f>AD36/25</f>
        <v>0.24</v>
      </c>
      <c r="AG36" s="6"/>
      <c r="AI36" s="4"/>
      <c r="AJ36" s="4" t="s">
        <v>28</v>
      </c>
      <c r="AK36" s="21" t="s">
        <v>30</v>
      </c>
      <c r="AM36" s="22" t="s">
        <v>38</v>
      </c>
      <c r="AN36" s="26">
        <f>SUM(AN26:AN35)</f>
        <v>32</v>
      </c>
      <c r="AO36" s="26">
        <f>SUM(AO26:AO35)</f>
        <v>8</v>
      </c>
      <c r="AP36" s="27">
        <f>AO36/(AN36+AO36)</f>
        <v>0.2</v>
      </c>
    </row>
    <row r="37" spans="1:42" x14ac:dyDescent="0.25">
      <c r="B37" s="17" t="s">
        <v>13</v>
      </c>
      <c r="C37" s="4"/>
      <c r="D37" s="4" t="s">
        <v>28</v>
      </c>
      <c r="E37" s="4"/>
      <c r="H37" s="16">
        <v>5</v>
      </c>
      <c r="L37" s="17" t="s">
        <v>13</v>
      </c>
      <c r="M37" s="4" t="s">
        <v>28</v>
      </c>
      <c r="N37" s="4"/>
      <c r="O37" s="4"/>
      <c r="S37" s="16">
        <v>4</v>
      </c>
      <c r="V37" s="6"/>
      <c r="W37" s="17" t="s">
        <v>13</v>
      </c>
      <c r="X37" s="4" t="s">
        <v>28</v>
      </c>
      <c r="Y37" s="4"/>
      <c r="Z37" s="41" t="s">
        <v>32</v>
      </c>
      <c r="AA37" s="4"/>
      <c r="AG37" s="6"/>
      <c r="AI37" s="4"/>
      <c r="AJ37" s="4" t="s">
        <v>28</v>
      </c>
      <c r="AK37" s="21" t="s">
        <v>30</v>
      </c>
    </row>
    <row r="38" spans="1:42" x14ac:dyDescent="0.25">
      <c r="B38" s="17" t="s">
        <v>13</v>
      </c>
      <c r="C38" s="4"/>
      <c r="D38" s="4" t="s">
        <v>28</v>
      </c>
      <c r="E38" s="4"/>
      <c r="H38" s="16">
        <v>5</v>
      </c>
      <c r="L38" s="17" t="s">
        <v>13</v>
      </c>
      <c r="M38" s="4" t="s">
        <v>28</v>
      </c>
      <c r="N38" s="4"/>
      <c r="O38" s="4"/>
      <c r="S38" s="16">
        <v>2</v>
      </c>
      <c r="V38" s="6"/>
      <c r="W38" s="17" t="s">
        <v>13</v>
      </c>
      <c r="X38" s="4" t="s">
        <v>28</v>
      </c>
      <c r="Y38" s="4"/>
      <c r="Z38" s="41" t="s">
        <v>29</v>
      </c>
      <c r="AA38" s="4"/>
      <c r="AG38" s="6"/>
      <c r="AI38" s="4" t="s">
        <v>28</v>
      </c>
      <c r="AJ38" s="4"/>
      <c r="AK38" s="4" t="s">
        <v>30</v>
      </c>
    </row>
    <row r="39" spans="1:42" ht="18.75" x14ac:dyDescent="0.3">
      <c r="B39" s="17" t="s">
        <v>13</v>
      </c>
      <c r="C39" s="4" t="s">
        <v>28</v>
      </c>
      <c r="D39" s="4"/>
      <c r="E39" s="4"/>
      <c r="H39" s="16">
        <v>4</v>
      </c>
      <c r="L39" s="17" t="s">
        <v>13</v>
      </c>
      <c r="M39" s="4" t="s">
        <v>28</v>
      </c>
      <c r="N39" s="4"/>
      <c r="O39" s="4"/>
      <c r="S39" s="16">
        <v>1</v>
      </c>
      <c r="V39" s="6"/>
      <c r="W39" s="17" t="s">
        <v>13</v>
      </c>
      <c r="X39" s="4"/>
      <c r="Y39" s="4" t="s">
        <v>28</v>
      </c>
      <c r="Z39" s="21" t="s">
        <v>29</v>
      </c>
      <c r="AA39" s="4"/>
      <c r="AB39" s="52" t="s">
        <v>39</v>
      </c>
      <c r="AC39" s="52"/>
      <c r="AD39" s="52"/>
      <c r="AG39" s="6"/>
      <c r="AI39" s="4"/>
      <c r="AJ39" s="4" t="s">
        <v>28</v>
      </c>
      <c r="AK39" s="21" t="s">
        <v>30</v>
      </c>
      <c r="AM39" s="52" t="s">
        <v>40</v>
      </c>
      <c r="AN39" s="52"/>
      <c r="AO39" s="52"/>
    </row>
    <row r="40" spans="1:42" ht="15.75" x14ac:dyDescent="0.25">
      <c r="B40" s="17" t="s">
        <v>13</v>
      </c>
      <c r="C40" s="4" t="s">
        <v>28</v>
      </c>
      <c r="D40" s="4"/>
      <c r="E40" s="4"/>
      <c r="H40" s="16">
        <v>3</v>
      </c>
      <c r="L40" s="17" t="s">
        <v>13</v>
      </c>
      <c r="M40" s="4" t="s">
        <v>28</v>
      </c>
      <c r="N40" s="4"/>
      <c r="O40" s="4"/>
      <c r="S40" s="16">
        <v>2</v>
      </c>
      <c r="V40" s="6"/>
      <c r="W40" s="17" t="s">
        <v>13</v>
      </c>
      <c r="X40" s="4"/>
      <c r="Y40" s="4" t="s">
        <v>28</v>
      </c>
      <c r="Z40" s="21" t="s">
        <v>29</v>
      </c>
      <c r="AA40" s="4"/>
      <c r="AB40" s="10" t="s">
        <v>16</v>
      </c>
      <c r="AC40" s="10" t="s">
        <v>22</v>
      </c>
      <c r="AD40" s="10" t="s">
        <v>23</v>
      </c>
      <c r="AG40" s="6"/>
      <c r="AI40" s="4" t="s">
        <v>28</v>
      </c>
      <c r="AJ40" s="4"/>
      <c r="AK40" s="4" t="s">
        <v>30</v>
      </c>
      <c r="AM40" s="10" t="s">
        <v>16</v>
      </c>
      <c r="AN40" s="10" t="s">
        <v>22</v>
      </c>
      <c r="AO40" s="10" t="s">
        <v>23</v>
      </c>
    </row>
    <row r="41" spans="1:42" x14ac:dyDescent="0.25">
      <c r="B41" s="17" t="s">
        <v>13</v>
      </c>
      <c r="C41" s="4" t="s">
        <v>28</v>
      </c>
      <c r="D41" s="4"/>
      <c r="E41" s="4"/>
      <c r="H41" s="16">
        <v>6</v>
      </c>
      <c r="L41" s="17" t="s">
        <v>13</v>
      </c>
      <c r="M41" s="4" t="s">
        <v>28</v>
      </c>
      <c r="N41" s="4"/>
      <c r="O41" s="4"/>
      <c r="S41" s="16">
        <v>1</v>
      </c>
      <c r="V41" s="6"/>
      <c r="W41" s="17" t="s">
        <v>13</v>
      </c>
      <c r="X41" s="4" t="s">
        <v>28</v>
      </c>
      <c r="Y41" s="4"/>
      <c r="Z41" s="41" t="s">
        <v>32</v>
      </c>
      <c r="AA41" s="4"/>
      <c r="AB41" s="16">
        <v>1</v>
      </c>
      <c r="AC41" s="26">
        <v>5</v>
      </c>
      <c r="AD41" s="26">
        <v>3</v>
      </c>
      <c r="AG41" s="6"/>
      <c r="AI41" s="4" t="s">
        <v>28</v>
      </c>
      <c r="AJ41" s="4"/>
      <c r="AK41" s="4" t="s">
        <v>30</v>
      </c>
      <c r="AM41" s="16">
        <v>1</v>
      </c>
      <c r="AN41" s="26">
        <v>2</v>
      </c>
      <c r="AO41" s="26">
        <v>4</v>
      </c>
    </row>
    <row r="42" spans="1:42" x14ac:dyDescent="0.25">
      <c r="A42">
        <v>4</v>
      </c>
      <c r="B42" s="17" t="s">
        <v>13</v>
      </c>
      <c r="C42" s="4" t="s">
        <v>28</v>
      </c>
      <c r="D42" s="4"/>
      <c r="E42" s="4"/>
      <c r="H42" s="16">
        <v>6</v>
      </c>
      <c r="K42">
        <v>4</v>
      </c>
      <c r="L42" s="17" t="s">
        <v>13</v>
      </c>
      <c r="M42" s="4" t="s">
        <v>28</v>
      </c>
      <c r="N42" s="4"/>
      <c r="O42" s="4"/>
      <c r="S42" s="16">
        <v>1</v>
      </c>
      <c r="V42" s="6">
        <v>4</v>
      </c>
      <c r="W42" s="17" t="s">
        <v>13</v>
      </c>
      <c r="X42" s="4" t="s">
        <v>28</v>
      </c>
      <c r="Y42" s="4"/>
      <c r="Z42" s="41" t="s">
        <v>29</v>
      </c>
      <c r="AA42" s="4"/>
      <c r="AB42" s="16">
        <v>2</v>
      </c>
      <c r="AC42" s="26">
        <v>5</v>
      </c>
      <c r="AD42" s="26">
        <v>1</v>
      </c>
      <c r="AG42" s="6">
        <v>4</v>
      </c>
      <c r="AI42" s="4"/>
      <c r="AJ42" s="4" t="s">
        <v>28</v>
      </c>
      <c r="AK42" s="21" t="s">
        <v>31</v>
      </c>
      <c r="AM42" s="16">
        <v>2</v>
      </c>
      <c r="AN42" s="26">
        <v>3</v>
      </c>
      <c r="AO42" s="26">
        <v>3</v>
      </c>
    </row>
    <row r="43" spans="1:42" x14ac:dyDescent="0.25">
      <c r="B43" s="17" t="s">
        <v>13</v>
      </c>
      <c r="C43" s="4" t="s">
        <v>28</v>
      </c>
      <c r="D43" s="4"/>
      <c r="E43" s="4"/>
      <c r="H43" s="16">
        <v>5</v>
      </c>
      <c r="L43" s="17" t="s">
        <v>13</v>
      </c>
      <c r="M43" s="4" t="s">
        <v>28</v>
      </c>
      <c r="N43" s="4"/>
      <c r="O43" s="4"/>
      <c r="S43" s="16">
        <v>0</v>
      </c>
      <c r="V43" s="6"/>
      <c r="W43" s="17" t="s">
        <v>13</v>
      </c>
      <c r="X43" s="4" t="s">
        <v>28</v>
      </c>
      <c r="Y43" s="4"/>
      <c r="Z43" s="41" t="s">
        <v>29</v>
      </c>
      <c r="AA43" s="4"/>
      <c r="AB43" s="16">
        <v>3</v>
      </c>
      <c r="AC43" s="26">
        <v>5</v>
      </c>
      <c r="AD43" s="26">
        <v>3</v>
      </c>
      <c r="AG43" s="6"/>
      <c r="AI43" s="4" t="s">
        <v>28</v>
      </c>
      <c r="AJ43" s="4"/>
      <c r="AK43" s="4" t="s">
        <v>31</v>
      </c>
      <c r="AM43" s="16">
        <v>3</v>
      </c>
      <c r="AN43" s="26">
        <v>5</v>
      </c>
      <c r="AO43" s="26">
        <v>4</v>
      </c>
    </row>
    <row r="44" spans="1:42" x14ac:dyDescent="0.25">
      <c r="B44" s="17" t="s">
        <v>13</v>
      </c>
      <c r="C44" s="4"/>
      <c r="D44" s="4" t="s">
        <v>28</v>
      </c>
      <c r="E44" s="4"/>
      <c r="H44" s="16">
        <v>3</v>
      </c>
      <c r="L44" s="17" t="s">
        <v>13</v>
      </c>
      <c r="M44" s="4" t="s">
        <v>28</v>
      </c>
      <c r="N44" s="4"/>
      <c r="O44" s="4"/>
      <c r="R44" s="29" t="s">
        <v>41</v>
      </c>
      <c r="S44" s="29">
        <f>AVERAGE(S34:S43)</f>
        <v>1.5</v>
      </c>
      <c r="V44" s="6"/>
      <c r="W44" s="17" t="s">
        <v>13</v>
      </c>
      <c r="X44" s="4" t="s">
        <v>28</v>
      </c>
      <c r="Y44" s="4"/>
      <c r="Z44" s="42" t="s">
        <v>32</v>
      </c>
      <c r="AA44" s="4"/>
      <c r="AB44" s="16">
        <v>4</v>
      </c>
      <c r="AC44" s="26">
        <v>4</v>
      </c>
      <c r="AD44" s="26">
        <v>2</v>
      </c>
      <c r="AG44" s="6"/>
      <c r="AI44" s="4" t="s">
        <v>28</v>
      </c>
      <c r="AJ44" s="4"/>
      <c r="AK44" s="4" t="s">
        <v>31</v>
      </c>
      <c r="AM44" s="16">
        <v>4</v>
      </c>
      <c r="AN44" s="26">
        <v>2</v>
      </c>
      <c r="AO44" s="26">
        <v>3</v>
      </c>
    </row>
    <row r="45" spans="1:42" x14ac:dyDescent="0.25">
      <c r="B45" s="17" t="s">
        <v>13</v>
      </c>
      <c r="C45" s="4"/>
      <c r="D45" s="4" t="s">
        <v>28</v>
      </c>
      <c r="E45" s="4"/>
      <c r="G45" s="29" t="s">
        <v>41</v>
      </c>
      <c r="H45" s="29">
        <f>AVERAGE(H35:H44)</f>
        <v>4.5</v>
      </c>
      <c r="L45" s="17" t="s">
        <v>13</v>
      </c>
      <c r="M45" s="4" t="s">
        <v>28</v>
      </c>
      <c r="N45" s="4"/>
      <c r="O45" s="4"/>
      <c r="R45" s="29" t="s">
        <v>42</v>
      </c>
      <c r="S45" s="29">
        <f>STDEV(S34:S43)</f>
        <v>1.1785113019775793</v>
      </c>
      <c r="V45" s="6"/>
      <c r="W45" s="17" t="s">
        <v>13</v>
      </c>
      <c r="X45" s="4"/>
      <c r="Y45" s="4" t="s">
        <v>28</v>
      </c>
      <c r="Z45" s="21" t="s">
        <v>29</v>
      </c>
      <c r="AA45" s="4"/>
      <c r="AB45" s="16">
        <v>5</v>
      </c>
      <c r="AC45" s="26">
        <v>5</v>
      </c>
      <c r="AD45" s="26">
        <v>2</v>
      </c>
      <c r="AG45" s="6"/>
      <c r="AI45" s="4"/>
      <c r="AJ45" s="4" t="s">
        <v>28</v>
      </c>
      <c r="AK45" s="21" t="s">
        <v>30</v>
      </c>
      <c r="AM45" s="16">
        <v>5</v>
      </c>
      <c r="AN45" s="26">
        <v>4</v>
      </c>
      <c r="AO45" s="26">
        <v>3</v>
      </c>
    </row>
    <row r="46" spans="1:42" x14ac:dyDescent="0.25">
      <c r="B46" s="17" t="s">
        <v>13</v>
      </c>
      <c r="C46" s="4" t="s">
        <v>28</v>
      </c>
      <c r="D46" s="4"/>
      <c r="E46" s="4"/>
      <c r="G46" s="29" t="s">
        <v>42</v>
      </c>
      <c r="H46" s="29">
        <f>STDEV(H35:H44)</f>
        <v>1.1785113019775793</v>
      </c>
      <c r="L46" s="33" t="s">
        <v>13</v>
      </c>
      <c r="M46" s="4"/>
      <c r="N46" s="4" t="s">
        <v>28</v>
      </c>
      <c r="O46" s="4"/>
      <c r="R46" s="29" t="s">
        <v>43</v>
      </c>
      <c r="S46" s="29">
        <f>S45/SQRT(10)</f>
        <v>0.37267799624996495</v>
      </c>
      <c r="V46" s="6"/>
      <c r="W46" s="17" t="s">
        <v>13</v>
      </c>
      <c r="X46" s="4" t="s">
        <v>28</v>
      </c>
      <c r="Y46" s="4"/>
      <c r="Z46" s="42" t="s">
        <v>32</v>
      </c>
      <c r="AA46" s="4"/>
      <c r="AB46" s="16">
        <v>6</v>
      </c>
      <c r="AC46" s="26">
        <v>4</v>
      </c>
      <c r="AD46" s="26">
        <v>4</v>
      </c>
      <c r="AG46" s="6"/>
      <c r="AI46" s="4" t="s">
        <v>28</v>
      </c>
      <c r="AJ46" s="4"/>
      <c r="AK46" s="4" t="s">
        <v>31</v>
      </c>
      <c r="AM46" s="16">
        <v>6</v>
      </c>
      <c r="AN46" s="26">
        <v>1</v>
      </c>
      <c r="AO46" s="26">
        <v>4</v>
      </c>
    </row>
    <row r="47" spans="1:42" x14ac:dyDescent="0.25">
      <c r="B47" s="17" t="s">
        <v>13</v>
      </c>
      <c r="C47" s="4"/>
      <c r="D47" s="4" t="s">
        <v>28</v>
      </c>
      <c r="E47" s="4"/>
      <c r="G47" s="29" t="s">
        <v>43</v>
      </c>
      <c r="H47" s="29">
        <f>H46/SQRT(10)</f>
        <v>0.37267799624996495</v>
      </c>
      <c r="L47" s="17" t="s">
        <v>13</v>
      </c>
      <c r="M47" s="4"/>
      <c r="N47" s="4" t="s">
        <v>28</v>
      </c>
      <c r="O47" s="4"/>
      <c r="V47" s="6"/>
      <c r="W47" s="17" t="s">
        <v>13</v>
      </c>
      <c r="X47" s="4" t="s">
        <v>28</v>
      </c>
      <c r="Y47" s="4"/>
      <c r="Z47" s="41" t="s">
        <v>29</v>
      </c>
      <c r="AA47" s="4"/>
      <c r="AB47" s="16">
        <v>7</v>
      </c>
      <c r="AC47" s="26">
        <v>6</v>
      </c>
      <c r="AD47" s="26">
        <v>3</v>
      </c>
      <c r="AG47" s="6"/>
      <c r="AI47" s="4" t="s">
        <v>28</v>
      </c>
      <c r="AJ47" s="4"/>
      <c r="AK47" s="4" t="s">
        <v>31</v>
      </c>
      <c r="AM47" s="16">
        <v>7</v>
      </c>
      <c r="AN47" s="26">
        <v>1</v>
      </c>
      <c r="AO47" s="26">
        <v>5</v>
      </c>
    </row>
    <row r="48" spans="1:42" x14ac:dyDescent="0.25">
      <c r="B48" s="17" t="s">
        <v>13</v>
      </c>
      <c r="C48" s="4"/>
      <c r="D48" s="4" t="s">
        <v>28</v>
      </c>
      <c r="E48" s="4"/>
      <c r="L48" s="17" t="s">
        <v>13</v>
      </c>
      <c r="M48" s="4"/>
      <c r="N48" s="4" t="s">
        <v>28</v>
      </c>
      <c r="O48" s="4"/>
      <c r="V48" s="6"/>
      <c r="W48" s="17" t="s">
        <v>13</v>
      </c>
      <c r="X48" s="4" t="s">
        <v>28</v>
      </c>
      <c r="Y48" s="4"/>
      <c r="Z48" s="41" t="s">
        <v>32</v>
      </c>
      <c r="AA48" s="4"/>
      <c r="AB48" s="16">
        <v>8</v>
      </c>
      <c r="AC48" s="26">
        <v>5</v>
      </c>
      <c r="AD48" s="26">
        <v>4</v>
      </c>
      <c r="AG48" s="6"/>
      <c r="AI48" s="4" t="s">
        <v>28</v>
      </c>
      <c r="AJ48" s="4"/>
      <c r="AK48" s="4" t="s">
        <v>30</v>
      </c>
      <c r="AM48" s="16">
        <v>8</v>
      </c>
      <c r="AN48" s="26">
        <v>3</v>
      </c>
      <c r="AO48" s="26">
        <v>2</v>
      </c>
    </row>
    <row r="49" spans="1:43" x14ac:dyDescent="0.25">
      <c r="B49" s="17" t="s">
        <v>13</v>
      </c>
      <c r="C49" s="4" t="s">
        <v>28</v>
      </c>
      <c r="D49" s="4"/>
      <c r="E49" s="4"/>
      <c r="L49" s="44" t="s">
        <v>13</v>
      </c>
      <c r="M49" s="4" t="s">
        <v>28</v>
      </c>
      <c r="N49" s="4"/>
      <c r="O49" s="4"/>
      <c r="V49" s="6"/>
      <c r="W49" s="17" t="s">
        <v>13</v>
      </c>
      <c r="X49" s="4" t="s">
        <v>28</v>
      </c>
      <c r="Y49" s="4"/>
      <c r="Z49" s="41" t="s">
        <v>32</v>
      </c>
      <c r="AA49" s="4"/>
      <c r="AB49" s="16">
        <v>9</v>
      </c>
      <c r="AC49" s="26">
        <v>3</v>
      </c>
      <c r="AD49" s="26">
        <v>3</v>
      </c>
      <c r="AG49" s="6"/>
      <c r="AI49" s="4"/>
      <c r="AJ49" s="4" t="s">
        <v>28</v>
      </c>
      <c r="AK49" s="21" t="s">
        <v>30</v>
      </c>
      <c r="AM49" s="16">
        <v>9</v>
      </c>
      <c r="AN49" s="26">
        <v>3</v>
      </c>
      <c r="AO49" s="26">
        <v>4</v>
      </c>
    </row>
    <row r="50" spans="1:43" x14ac:dyDescent="0.25">
      <c r="B50" s="17" t="s">
        <v>13</v>
      </c>
      <c r="C50" s="4"/>
      <c r="D50" s="4" t="s">
        <v>28</v>
      </c>
      <c r="E50" s="4"/>
      <c r="L50" s="17" t="s">
        <v>13</v>
      </c>
      <c r="M50" s="4" t="s">
        <v>28</v>
      </c>
      <c r="N50" s="4"/>
      <c r="O50" s="4"/>
      <c r="V50" s="6"/>
      <c r="W50" s="17" t="s">
        <v>13</v>
      </c>
      <c r="X50" s="4"/>
      <c r="Y50" s="4" t="s">
        <v>28</v>
      </c>
      <c r="Z50" s="21" t="s">
        <v>29</v>
      </c>
      <c r="AA50" s="4"/>
      <c r="AB50" s="16">
        <v>10</v>
      </c>
      <c r="AC50" s="26">
        <v>4</v>
      </c>
      <c r="AD50" s="26">
        <v>4</v>
      </c>
      <c r="AG50" s="6"/>
      <c r="AI50" s="4" t="s">
        <v>28</v>
      </c>
      <c r="AJ50" s="4"/>
      <c r="AK50" s="4" t="s">
        <v>30</v>
      </c>
      <c r="AM50" s="16">
        <v>10</v>
      </c>
      <c r="AN50" s="26">
        <v>2</v>
      </c>
      <c r="AO50" s="26">
        <v>2</v>
      </c>
    </row>
    <row r="51" spans="1:43" x14ac:dyDescent="0.25">
      <c r="B51" s="17" t="s">
        <v>13</v>
      </c>
      <c r="C51" s="4" t="s">
        <v>28</v>
      </c>
      <c r="D51" s="4"/>
      <c r="E51" s="4"/>
      <c r="L51" s="17" t="s">
        <v>13</v>
      </c>
      <c r="M51" s="4"/>
      <c r="N51" s="4" t="s">
        <v>28</v>
      </c>
      <c r="O51" s="4"/>
      <c r="V51" s="6"/>
      <c r="W51" s="17" t="s">
        <v>13</v>
      </c>
      <c r="X51" s="4" t="s">
        <v>28</v>
      </c>
      <c r="Y51" s="4"/>
      <c r="Z51" s="41" t="s">
        <v>29</v>
      </c>
      <c r="AA51" s="4"/>
      <c r="AB51" s="22" t="s">
        <v>38</v>
      </c>
      <c r="AC51" s="26">
        <f>SUM(AC41:AC50)</f>
        <v>46</v>
      </c>
      <c r="AD51" s="26">
        <f>SUM(AD41:AD50)</f>
        <v>29</v>
      </c>
      <c r="AE51" s="27">
        <f>AD51/75</f>
        <v>0.38666666666666666</v>
      </c>
      <c r="AG51" s="6"/>
      <c r="AI51" s="4"/>
      <c r="AJ51" s="4" t="s">
        <v>28</v>
      </c>
      <c r="AK51" s="21" t="s">
        <v>30</v>
      </c>
      <c r="AM51" s="22" t="s">
        <v>38</v>
      </c>
      <c r="AN51" s="26">
        <f>SUM(AN41:AN50)</f>
        <v>26</v>
      </c>
      <c r="AO51" s="26">
        <f>SUM(AO41:AO50)</f>
        <v>34</v>
      </c>
      <c r="AP51" s="27">
        <f>AO51/(AN51+AO51)</f>
        <v>0.56666666666666665</v>
      </c>
    </row>
    <row r="52" spans="1:43" x14ac:dyDescent="0.25">
      <c r="A52">
        <v>5</v>
      </c>
      <c r="B52" s="17" t="s">
        <v>13</v>
      </c>
      <c r="C52" s="4" t="s">
        <v>28</v>
      </c>
      <c r="D52" s="4"/>
      <c r="E52" s="4"/>
      <c r="K52">
        <v>5</v>
      </c>
      <c r="L52" s="17" t="s">
        <v>13</v>
      </c>
      <c r="M52" s="4" t="s">
        <v>28</v>
      </c>
      <c r="N52" s="4"/>
      <c r="O52" s="4"/>
      <c r="V52" s="6">
        <v>5</v>
      </c>
      <c r="W52" s="14" t="s">
        <v>13</v>
      </c>
      <c r="X52" s="4" t="s">
        <v>28</v>
      </c>
      <c r="Y52" s="4"/>
      <c r="Z52" s="41" t="s">
        <v>29</v>
      </c>
      <c r="AA52" s="4"/>
      <c r="AG52" s="6">
        <v>5</v>
      </c>
      <c r="AI52" s="4" t="s">
        <v>28</v>
      </c>
      <c r="AJ52" s="4"/>
      <c r="AK52" s="4" t="s">
        <v>30</v>
      </c>
    </row>
    <row r="53" spans="1:43" x14ac:dyDescent="0.25">
      <c r="B53" s="17" t="s">
        <v>13</v>
      </c>
      <c r="C53" s="4" t="s">
        <v>28</v>
      </c>
      <c r="D53" s="4"/>
      <c r="E53" s="4"/>
      <c r="L53" s="17" t="s">
        <v>13</v>
      </c>
      <c r="M53" s="4" t="s">
        <v>28</v>
      </c>
      <c r="N53" s="4"/>
      <c r="O53" s="4"/>
      <c r="V53" s="6"/>
      <c r="W53" s="17" t="s">
        <v>13</v>
      </c>
      <c r="X53" s="4" t="s">
        <v>28</v>
      </c>
      <c r="Y53" s="4"/>
      <c r="Z53" s="41" t="s">
        <v>29</v>
      </c>
      <c r="AA53" s="4"/>
      <c r="AB53" t="s">
        <v>13</v>
      </c>
      <c r="AG53" s="6"/>
      <c r="AI53" s="4" t="s">
        <v>28</v>
      </c>
      <c r="AJ53" s="4"/>
      <c r="AK53" s="4" t="s">
        <v>30</v>
      </c>
    </row>
    <row r="54" spans="1:43" x14ac:dyDescent="0.25">
      <c r="B54" s="17" t="s">
        <v>13</v>
      </c>
      <c r="C54" s="4"/>
      <c r="D54" s="4" t="s">
        <v>28</v>
      </c>
      <c r="E54" s="4"/>
      <c r="L54" s="17" t="s">
        <v>13</v>
      </c>
      <c r="M54" s="4" t="s">
        <v>28</v>
      </c>
      <c r="N54" s="4"/>
      <c r="O54" s="4"/>
      <c r="V54" s="6"/>
      <c r="W54" s="17" t="s">
        <v>13</v>
      </c>
      <c r="X54" s="4"/>
      <c r="Y54" s="4" t="s">
        <v>28</v>
      </c>
      <c r="Z54" s="21" t="s">
        <v>29</v>
      </c>
      <c r="AA54" s="4"/>
      <c r="AG54" s="6"/>
      <c r="AI54" s="4" t="s">
        <v>28</v>
      </c>
      <c r="AJ54" s="4"/>
      <c r="AK54" s="4" t="s">
        <v>31</v>
      </c>
    </row>
    <row r="55" spans="1:43" x14ac:dyDescent="0.25">
      <c r="B55" s="17" t="s">
        <v>13</v>
      </c>
      <c r="C55" s="4"/>
      <c r="D55" s="4" t="s">
        <v>28</v>
      </c>
      <c r="E55" s="4"/>
      <c r="L55" s="17" t="s">
        <v>13</v>
      </c>
      <c r="M55" s="4" t="s">
        <v>28</v>
      </c>
      <c r="N55" s="4"/>
      <c r="O55" s="4"/>
      <c r="V55" s="6"/>
      <c r="W55" s="17" t="s">
        <v>13</v>
      </c>
      <c r="X55" s="4"/>
      <c r="Y55" s="4" t="s">
        <v>28</v>
      </c>
      <c r="Z55" s="21" t="s">
        <v>29</v>
      </c>
      <c r="AA55" s="4"/>
      <c r="AG55" s="6"/>
      <c r="AI55" s="4" t="s">
        <v>28</v>
      </c>
      <c r="AJ55" s="4"/>
      <c r="AK55" s="4" t="s">
        <v>31</v>
      </c>
    </row>
    <row r="56" spans="1:43" x14ac:dyDescent="0.25">
      <c r="B56" s="17" t="s">
        <v>13</v>
      </c>
      <c r="C56" s="4" t="s">
        <v>28</v>
      </c>
      <c r="D56" s="4"/>
      <c r="E56" s="4"/>
      <c r="L56" s="17" t="s">
        <v>13</v>
      </c>
      <c r="M56" s="4" t="s">
        <v>28</v>
      </c>
      <c r="N56" s="4"/>
      <c r="O56" s="4"/>
      <c r="V56" s="6"/>
      <c r="W56" s="17" t="s">
        <v>13</v>
      </c>
      <c r="X56" s="4" t="s">
        <v>28</v>
      </c>
      <c r="Y56" s="4"/>
      <c r="Z56" s="42" t="s">
        <v>32</v>
      </c>
      <c r="AA56" s="4"/>
      <c r="AG56" s="6"/>
      <c r="AI56" s="4"/>
      <c r="AJ56" s="4" t="s">
        <v>28</v>
      </c>
      <c r="AK56" s="21" t="s">
        <v>30</v>
      </c>
    </row>
    <row r="57" spans="1:43" x14ac:dyDescent="0.25">
      <c r="B57" s="17" t="s">
        <v>13</v>
      </c>
      <c r="C57" s="4" t="s">
        <v>28</v>
      </c>
      <c r="D57" s="4"/>
      <c r="E57" s="4"/>
      <c r="L57" s="17" t="s">
        <v>13</v>
      </c>
      <c r="M57" s="4"/>
      <c r="N57" s="4" t="s">
        <v>28</v>
      </c>
      <c r="O57" s="4"/>
      <c r="V57" s="6"/>
      <c r="W57" s="17" t="s">
        <v>13</v>
      </c>
      <c r="X57" s="4" t="s">
        <v>28</v>
      </c>
      <c r="Y57" s="4"/>
      <c r="Z57" s="41" t="s">
        <v>29</v>
      </c>
      <c r="AA57" s="4"/>
      <c r="AB57" s="26">
        <v>0</v>
      </c>
      <c r="AE57" s="26">
        <v>3</v>
      </c>
      <c r="AG57" s="6"/>
      <c r="AI57" s="4" t="s">
        <v>28</v>
      </c>
      <c r="AJ57" s="4"/>
      <c r="AK57" s="4" t="s">
        <v>30</v>
      </c>
      <c r="AN57" s="26">
        <v>1</v>
      </c>
      <c r="AQ57" s="26">
        <v>4</v>
      </c>
    </row>
    <row r="58" spans="1:43" x14ac:dyDescent="0.25">
      <c r="B58" s="17" t="s">
        <v>13</v>
      </c>
      <c r="C58" s="4" t="s">
        <v>28</v>
      </c>
      <c r="D58" s="4"/>
      <c r="E58" s="4"/>
      <c r="L58" s="17" t="s">
        <v>13</v>
      </c>
      <c r="M58" s="4" t="s">
        <v>28</v>
      </c>
      <c r="N58" s="4"/>
      <c r="O58" s="4"/>
      <c r="V58" s="6"/>
      <c r="W58" s="17" t="s">
        <v>13</v>
      </c>
      <c r="X58" s="4"/>
      <c r="Y58" s="4" t="s">
        <v>28</v>
      </c>
      <c r="Z58" s="21" t="s">
        <v>32</v>
      </c>
      <c r="AA58" s="4"/>
      <c r="AB58" s="26">
        <v>1</v>
      </c>
      <c r="AE58" s="26">
        <v>1</v>
      </c>
      <c r="AG58" s="6"/>
      <c r="AI58" s="4"/>
      <c r="AJ58" s="4" t="s">
        <v>28</v>
      </c>
      <c r="AK58" s="21" t="s">
        <v>30</v>
      </c>
      <c r="AN58" s="26">
        <v>1</v>
      </c>
      <c r="AQ58" s="26">
        <v>3</v>
      </c>
    </row>
    <row r="59" spans="1:43" x14ac:dyDescent="0.25">
      <c r="B59" s="17" t="s">
        <v>13</v>
      </c>
      <c r="C59" s="4"/>
      <c r="D59" s="4" t="s">
        <v>28</v>
      </c>
      <c r="E59" s="4"/>
      <c r="L59" s="17" t="s">
        <v>13</v>
      </c>
      <c r="M59" s="4" t="s">
        <v>28</v>
      </c>
      <c r="N59" s="4"/>
      <c r="O59" s="4"/>
      <c r="V59" s="6"/>
      <c r="W59" s="17" t="s">
        <v>13</v>
      </c>
      <c r="X59" s="4" t="s">
        <v>28</v>
      </c>
      <c r="Y59" s="4"/>
      <c r="Z59" s="42" t="s">
        <v>32</v>
      </c>
      <c r="AA59" s="4"/>
      <c r="AB59" s="26">
        <v>0</v>
      </c>
      <c r="AE59" s="26">
        <v>3</v>
      </c>
      <c r="AG59" s="6"/>
      <c r="AI59" s="4"/>
      <c r="AJ59" s="4" t="s">
        <v>28</v>
      </c>
      <c r="AK59" s="21" t="s">
        <v>30</v>
      </c>
      <c r="AN59" s="26">
        <v>0</v>
      </c>
      <c r="AQ59" s="26">
        <v>4</v>
      </c>
    </row>
    <row r="60" spans="1:43" x14ac:dyDescent="0.25">
      <c r="B60" s="17" t="s">
        <v>13</v>
      </c>
      <c r="C60" s="4"/>
      <c r="D60" s="4" t="s">
        <v>28</v>
      </c>
      <c r="E60" s="4"/>
      <c r="L60" s="17" t="s">
        <v>13</v>
      </c>
      <c r="M60" s="4" t="s">
        <v>28</v>
      </c>
      <c r="N60" s="4" t="s">
        <v>28</v>
      </c>
      <c r="O60" s="4"/>
      <c r="V60" s="6"/>
      <c r="W60" s="17" t="s">
        <v>13</v>
      </c>
      <c r="X60" s="4" t="s">
        <v>28</v>
      </c>
      <c r="Y60" s="4"/>
      <c r="Z60" s="41" t="s">
        <v>29</v>
      </c>
      <c r="AA60" s="4"/>
      <c r="AB60" s="26">
        <v>0</v>
      </c>
      <c r="AE60" s="26">
        <v>2</v>
      </c>
      <c r="AG60" s="6"/>
      <c r="AI60" s="4" t="s">
        <v>28</v>
      </c>
      <c r="AJ60" s="4"/>
      <c r="AK60" s="4" t="s">
        <v>31</v>
      </c>
      <c r="AN60" s="26">
        <v>1</v>
      </c>
      <c r="AQ60" s="26">
        <v>3</v>
      </c>
    </row>
    <row r="61" spans="1:43" x14ac:dyDescent="0.25">
      <c r="B61" s="17" t="s">
        <v>13</v>
      </c>
      <c r="C61" s="4" t="s">
        <v>28</v>
      </c>
      <c r="D61" s="4"/>
      <c r="E61" s="4"/>
      <c r="L61" s="17" t="s">
        <v>13</v>
      </c>
      <c r="M61" s="4" t="s">
        <v>28</v>
      </c>
      <c r="N61" s="4"/>
      <c r="O61" s="4"/>
      <c r="V61" s="6"/>
      <c r="W61" s="17" t="s">
        <v>13</v>
      </c>
      <c r="X61" s="4" t="s">
        <v>28</v>
      </c>
      <c r="Y61" s="4"/>
      <c r="Z61" s="41" t="s">
        <v>29</v>
      </c>
      <c r="AA61" s="4"/>
      <c r="AB61" s="26">
        <v>1</v>
      </c>
      <c r="AE61" s="26">
        <v>2</v>
      </c>
      <c r="AG61" s="6"/>
      <c r="AI61" s="4" t="s">
        <v>28</v>
      </c>
      <c r="AJ61" s="4"/>
      <c r="AK61" s="4" t="s">
        <v>30</v>
      </c>
      <c r="AN61" s="26">
        <v>0</v>
      </c>
      <c r="AQ61" s="26">
        <v>3</v>
      </c>
    </row>
    <row r="62" spans="1:43" x14ac:dyDescent="0.25">
      <c r="A62">
        <v>6</v>
      </c>
      <c r="B62" s="17" t="s">
        <v>13</v>
      </c>
      <c r="C62" s="4" t="s">
        <v>28</v>
      </c>
      <c r="D62" s="4"/>
      <c r="E62" s="4"/>
      <c r="K62">
        <v>6</v>
      </c>
      <c r="L62" s="17" t="s">
        <v>13</v>
      </c>
      <c r="M62" s="4" t="s">
        <v>28</v>
      </c>
      <c r="N62" s="4"/>
      <c r="O62" s="4"/>
      <c r="V62" s="6">
        <v>6</v>
      </c>
      <c r="W62" s="14" t="s">
        <v>13</v>
      </c>
      <c r="X62" s="4" t="s">
        <v>28</v>
      </c>
      <c r="Y62" s="4"/>
      <c r="Z62" s="41" t="s">
        <v>29</v>
      </c>
      <c r="AA62" s="4"/>
      <c r="AB62" s="26">
        <v>0</v>
      </c>
      <c r="AE62" s="26">
        <v>4</v>
      </c>
      <c r="AG62" s="6">
        <v>6</v>
      </c>
      <c r="AI62" s="4"/>
      <c r="AJ62" s="4" t="s">
        <v>28</v>
      </c>
      <c r="AK62" s="21" t="s">
        <v>30</v>
      </c>
      <c r="AN62" s="26">
        <v>2</v>
      </c>
      <c r="AQ62" s="26">
        <v>4</v>
      </c>
    </row>
    <row r="63" spans="1:43" x14ac:dyDescent="0.25">
      <c r="B63" s="17" t="s">
        <v>13</v>
      </c>
      <c r="C63" s="4" t="s">
        <v>28</v>
      </c>
      <c r="D63" s="4"/>
      <c r="E63" s="4"/>
      <c r="L63" s="17" t="s">
        <v>13</v>
      </c>
      <c r="M63" s="4" t="s">
        <v>28</v>
      </c>
      <c r="N63" s="4"/>
      <c r="O63" s="4"/>
      <c r="V63" s="6"/>
      <c r="W63" s="17" t="s">
        <v>13</v>
      </c>
      <c r="X63" s="4" t="s">
        <v>28</v>
      </c>
      <c r="Y63" s="4"/>
      <c r="Z63" s="41" t="s">
        <v>29</v>
      </c>
      <c r="AA63" s="4"/>
      <c r="AB63" s="26">
        <v>0</v>
      </c>
      <c r="AE63" s="26">
        <v>3</v>
      </c>
      <c r="AG63" s="6"/>
      <c r="AI63" s="4"/>
      <c r="AJ63" s="4" t="s">
        <v>28</v>
      </c>
      <c r="AK63" s="21" t="s">
        <v>30</v>
      </c>
      <c r="AN63" s="26">
        <v>0</v>
      </c>
      <c r="AQ63" s="26">
        <v>5</v>
      </c>
    </row>
    <row r="64" spans="1:43" x14ac:dyDescent="0.25">
      <c r="B64" s="17" t="s">
        <v>13</v>
      </c>
      <c r="C64" s="4" t="s">
        <v>28</v>
      </c>
      <c r="D64" s="4"/>
      <c r="E64" s="4"/>
      <c r="L64" s="17" t="s">
        <v>13</v>
      </c>
      <c r="M64" s="4" t="s">
        <v>28</v>
      </c>
      <c r="N64" s="4"/>
      <c r="O64" s="4"/>
      <c r="V64" s="6"/>
      <c r="W64" s="17" t="s">
        <v>13</v>
      </c>
      <c r="X64" s="4" t="s">
        <v>28</v>
      </c>
      <c r="Y64" s="4"/>
      <c r="Z64" s="41" t="s">
        <v>29</v>
      </c>
      <c r="AA64" s="4"/>
      <c r="AB64" s="26">
        <v>1</v>
      </c>
      <c r="AE64" s="26">
        <v>4</v>
      </c>
      <c r="AG64" s="6"/>
      <c r="AI64" s="4"/>
      <c r="AJ64" s="4" t="s">
        <v>28</v>
      </c>
      <c r="AK64" s="21" t="s">
        <v>30</v>
      </c>
      <c r="AN64" s="26">
        <v>2</v>
      </c>
      <c r="AQ64" s="26">
        <v>2</v>
      </c>
    </row>
    <row r="65" spans="1:43" x14ac:dyDescent="0.25">
      <c r="B65" s="17" t="s">
        <v>13</v>
      </c>
      <c r="C65" s="4" t="s">
        <v>28</v>
      </c>
      <c r="D65" s="4"/>
      <c r="E65" s="4"/>
      <c r="L65" s="17" t="s">
        <v>13</v>
      </c>
      <c r="M65" s="4"/>
      <c r="N65" s="4" t="s">
        <v>28</v>
      </c>
      <c r="O65" s="4"/>
      <c r="V65" s="6"/>
      <c r="W65" s="17" t="s">
        <v>13</v>
      </c>
      <c r="X65" s="4" t="s">
        <v>28</v>
      </c>
      <c r="Y65" s="4"/>
      <c r="Z65" s="41" t="s">
        <v>32</v>
      </c>
      <c r="AA65" s="4"/>
      <c r="AB65" s="26">
        <v>3</v>
      </c>
      <c r="AE65" s="26">
        <v>3</v>
      </c>
      <c r="AG65" s="6"/>
      <c r="AI65" s="4" t="s">
        <v>28</v>
      </c>
      <c r="AJ65" s="4"/>
      <c r="AK65" s="4" t="s">
        <v>31</v>
      </c>
      <c r="AN65" s="26">
        <v>0</v>
      </c>
      <c r="AQ65" s="26">
        <v>4</v>
      </c>
    </row>
    <row r="66" spans="1:43" x14ac:dyDescent="0.25">
      <c r="B66" s="17" t="s">
        <v>13</v>
      </c>
      <c r="C66" s="4"/>
      <c r="D66" s="4" t="s">
        <v>28</v>
      </c>
      <c r="E66" s="4"/>
      <c r="L66" s="17" t="s">
        <v>13</v>
      </c>
      <c r="M66" s="4" t="s">
        <v>28</v>
      </c>
      <c r="N66" s="4"/>
      <c r="O66" s="4"/>
      <c r="V66" s="6"/>
      <c r="W66" s="17" t="s">
        <v>13</v>
      </c>
      <c r="X66" s="4"/>
      <c r="Y66" s="4" t="s">
        <v>28</v>
      </c>
      <c r="Z66" s="21" t="s">
        <v>29</v>
      </c>
      <c r="AA66" s="4"/>
      <c r="AB66" s="26">
        <v>0</v>
      </c>
      <c r="AE66" s="26">
        <v>4</v>
      </c>
      <c r="AG66" s="6"/>
      <c r="AI66" s="4"/>
      <c r="AJ66" s="4" t="s">
        <v>28</v>
      </c>
      <c r="AK66" s="21" t="s">
        <v>31</v>
      </c>
      <c r="AN66" s="26">
        <v>1</v>
      </c>
      <c r="AQ66" s="26">
        <v>2</v>
      </c>
    </row>
    <row r="67" spans="1:43" x14ac:dyDescent="0.25">
      <c r="B67" s="17" t="s">
        <v>13</v>
      </c>
      <c r="C67" s="4"/>
      <c r="D67" s="4" t="s">
        <v>28</v>
      </c>
      <c r="E67" s="4"/>
      <c r="L67" s="17" t="s">
        <v>13</v>
      </c>
      <c r="M67" s="4" t="s">
        <v>28</v>
      </c>
      <c r="N67" s="4"/>
      <c r="O67" s="4"/>
      <c r="V67" s="6"/>
      <c r="W67" s="17" t="s">
        <v>13</v>
      </c>
      <c r="X67" s="4"/>
      <c r="Y67" s="4" t="s">
        <v>28</v>
      </c>
      <c r="Z67" s="21" t="s">
        <v>29</v>
      </c>
      <c r="AA67" s="29" t="s">
        <v>41</v>
      </c>
      <c r="AB67" s="29">
        <f>AVERAGE(AB57:AB66)</f>
        <v>0.6</v>
      </c>
      <c r="AD67" s="29" t="s">
        <v>41</v>
      </c>
      <c r="AE67" s="29">
        <f>AVERAGE(AE57:AE66)</f>
        <v>2.9</v>
      </c>
      <c r="AG67" s="6"/>
      <c r="AI67" s="4"/>
      <c r="AJ67" s="4" t="s">
        <v>28</v>
      </c>
      <c r="AK67" s="21" t="s">
        <v>30</v>
      </c>
      <c r="AM67" s="29" t="s">
        <v>41</v>
      </c>
      <c r="AN67" s="29">
        <f>AVERAGE(AN57:AN66)</f>
        <v>0.8</v>
      </c>
      <c r="AP67" s="29" t="s">
        <v>41</v>
      </c>
      <c r="AQ67" s="29">
        <f>AVERAGE(AQ57:AQ66)</f>
        <v>3.4</v>
      </c>
    </row>
    <row r="68" spans="1:43" x14ac:dyDescent="0.25">
      <c r="B68" s="17" t="s">
        <v>13</v>
      </c>
      <c r="C68" s="4" t="s">
        <v>28</v>
      </c>
      <c r="D68" s="4"/>
      <c r="E68" s="4"/>
      <c r="L68" s="17" t="s">
        <v>13</v>
      </c>
      <c r="M68" s="4" t="s">
        <v>28</v>
      </c>
      <c r="N68" s="4"/>
      <c r="O68" s="4"/>
      <c r="V68" s="6"/>
      <c r="W68" s="17" t="s">
        <v>13</v>
      </c>
      <c r="X68" s="4" t="s">
        <v>28</v>
      </c>
      <c r="Y68" s="4"/>
      <c r="Z68" s="41" t="s">
        <v>32</v>
      </c>
      <c r="AA68" s="29" t="s">
        <v>42</v>
      </c>
      <c r="AB68" s="29">
        <f>STDEV(AB57:AB66)</f>
        <v>0.96609178307929588</v>
      </c>
      <c r="AD68" s="29" t="s">
        <v>42</v>
      </c>
      <c r="AE68" s="29">
        <f>STDEV(AE57:AE66)</f>
        <v>0.99442892601175348</v>
      </c>
      <c r="AG68" s="6"/>
      <c r="AI68" s="4" t="s">
        <v>28</v>
      </c>
      <c r="AJ68" s="4"/>
      <c r="AK68" s="4" t="s">
        <v>30</v>
      </c>
      <c r="AM68" s="29" t="s">
        <v>42</v>
      </c>
      <c r="AN68" s="29">
        <f>STDEV(AN57:AN66)</f>
        <v>0.78881063774661553</v>
      </c>
      <c r="AP68" s="29" t="s">
        <v>42</v>
      </c>
      <c r="AQ68" s="29">
        <f>STDEV(AQ57:AQ66)</f>
        <v>0.96609178307929622</v>
      </c>
    </row>
    <row r="69" spans="1:43" x14ac:dyDescent="0.25">
      <c r="B69" s="17" t="s">
        <v>13</v>
      </c>
      <c r="C69" s="4" t="s">
        <v>28</v>
      </c>
      <c r="D69" s="4"/>
      <c r="E69" s="4"/>
      <c r="L69" s="17" t="s">
        <v>13</v>
      </c>
      <c r="M69" s="4" t="s">
        <v>28</v>
      </c>
      <c r="N69" s="4"/>
      <c r="O69" s="4"/>
      <c r="V69" s="6"/>
      <c r="W69" s="17" t="s">
        <v>13</v>
      </c>
      <c r="X69" s="4" t="s">
        <v>28</v>
      </c>
      <c r="Y69" s="4"/>
      <c r="Z69" s="41" t="s">
        <v>29</v>
      </c>
      <c r="AA69" s="29" t="s">
        <v>43</v>
      </c>
      <c r="AB69" s="29">
        <f>AB68/SQRT(10)</f>
        <v>0.30550504633038933</v>
      </c>
      <c r="AD69" s="29" t="s">
        <v>43</v>
      </c>
      <c r="AE69" s="29">
        <f>AE68/SQRT(10)</f>
        <v>0.31446603773522019</v>
      </c>
      <c r="AG69" s="6"/>
      <c r="AI69" s="4" t="s">
        <v>28</v>
      </c>
      <c r="AJ69" s="4"/>
      <c r="AK69" s="4" t="s">
        <v>31</v>
      </c>
      <c r="AM69" s="29" t="s">
        <v>43</v>
      </c>
      <c r="AN69" s="29">
        <f>AN68/SQRT(10)</f>
        <v>0.24944382578492943</v>
      </c>
      <c r="AP69" s="29" t="s">
        <v>43</v>
      </c>
      <c r="AQ69" s="29">
        <f>AQ68/SQRT(10)</f>
        <v>0.30550504633038944</v>
      </c>
    </row>
    <row r="70" spans="1:43" x14ac:dyDescent="0.25">
      <c r="B70" s="17" t="s">
        <v>13</v>
      </c>
      <c r="C70" s="4" t="s">
        <v>28</v>
      </c>
      <c r="D70" s="4"/>
      <c r="E70" s="4"/>
      <c r="L70" s="17" t="s">
        <v>13</v>
      </c>
      <c r="M70" s="4" t="s">
        <v>28</v>
      </c>
      <c r="N70" s="4"/>
      <c r="O70" s="4"/>
      <c r="V70" s="6"/>
      <c r="W70" s="17" t="s">
        <v>13</v>
      </c>
      <c r="X70" s="4"/>
      <c r="Y70" s="4" t="s">
        <v>28</v>
      </c>
      <c r="Z70" s="21" t="s">
        <v>29</v>
      </c>
      <c r="AA70" s="4"/>
      <c r="AG70" s="6"/>
      <c r="AI70" s="4"/>
      <c r="AJ70" s="4" t="s">
        <v>28</v>
      </c>
      <c r="AK70" s="21" t="s">
        <v>31</v>
      </c>
    </row>
    <row r="71" spans="1:43" x14ac:dyDescent="0.25">
      <c r="B71" s="17" t="s">
        <v>13</v>
      </c>
      <c r="C71" s="4"/>
      <c r="D71" s="4" t="s">
        <v>28</v>
      </c>
      <c r="E71" s="4"/>
      <c r="L71" s="17" t="s">
        <v>13</v>
      </c>
      <c r="M71" s="4" t="s">
        <v>28</v>
      </c>
      <c r="N71" s="4"/>
      <c r="O71" s="4"/>
      <c r="V71" s="6"/>
      <c r="W71" s="17" t="s">
        <v>13</v>
      </c>
      <c r="X71" s="4"/>
      <c r="Y71" s="4" t="s">
        <v>28</v>
      </c>
      <c r="Z71" s="21" t="s">
        <v>29</v>
      </c>
      <c r="AA71" s="4"/>
      <c r="AG71" s="6"/>
      <c r="AI71" s="4" t="s">
        <v>28</v>
      </c>
      <c r="AJ71" s="4"/>
      <c r="AK71" s="4" t="s">
        <v>31</v>
      </c>
    </row>
    <row r="72" spans="1:43" x14ac:dyDescent="0.25">
      <c r="A72">
        <v>7</v>
      </c>
      <c r="B72" s="17" t="s">
        <v>13</v>
      </c>
      <c r="C72" s="4"/>
      <c r="D72" s="4" t="s">
        <v>28</v>
      </c>
      <c r="E72" s="4"/>
      <c r="K72">
        <v>7</v>
      </c>
      <c r="L72" s="17" t="s">
        <v>13</v>
      </c>
      <c r="M72" s="4" t="s">
        <v>28</v>
      </c>
      <c r="N72" s="4"/>
      <c r="O72" s="4"/>
      <c r="V72" s="6">
        <v>7</v>
      </c>
      <c r="W72" s="17" t="s">
        <v>13</v>
      </c>
      <c r="X72" s="4"/>
      <c r="Y72" s="4"/>
      <c r="Z72" s="41" t="s">
        <v>29</v>
      </c>
      <c r="AA72" s="4"/>
      <c r="AG72" s="6">
        <v>7</v>
      </c>
      <c r="AI72" s="4" t="s">
        <v>28</v>
      </c>
      <c r="AJ72" s="4"/>
      <c r="AK72" s="4" t="s">
        <v>31</v>
      </c>
    </row>
    <row r="73" spans="1:43" x14ac:dyDescent="0.25">
      <c r="B73" s="17" t="s">
        <v>13</v>
      </c>
      <c r="C73" s="4" t="s">
        <v>28</v>
      </c>
      <c r="D73" s="4"/>
      <c r="E73" s="4"/>
      <c r="L73" s="17" t="s">
        <v>13</v>
      </c>
      <c r="M73" s="4" t="s">
        <v>28</v>
      </c>
      <c r="N73" s="4"/>
      <c r="O73" s="4"/>
      <c r="V73" s="6"/>
      <c r="W73" s="17" t="s">
        <v>13</v>
      </c>
      <c r="X73" s="4"/>
      <c r="Y73" s="4"/>
      <c r="Z73" s="41" t="s">
        <v>29</v>
      </c>
      <c r="AA73" s="4"/>
      <c r="AG73" s="6"/>
      <c r="AI73" s="4" t="s">
        <v>28</v>
      </c>
      <c r="AJ73" s="4"/>
      <c r="AK73" s="4" t="s">
        <v>30</v>
      </c>
    </row>
    <row r="74" spans="1:43" x14ac:dyDescent="0.25">
      <c r="B74" s="17" t="s">
        <v>13</v>
      </c>
      <c r="C74" s="4" t="s">
        <v>28</v>
      </c>
      <c r="D74" s="4"/>
      <c r="E74" s="4"/>
      <c r="L74" s="17" t="s">
        <v>13</v>
      </c>
      <c r="M74" s="4" t="s">
        <v>28</v>
      </c>
      <c r="N74" s="4"/>
      <c r="O74" s="4"/>
      <c r="V74" s="6"/>
      <c r="W74" s="17" t="s">
        <v>13</v>
      </c>
      <c r="X74" s="4"/>
      <c r="Y74" s="4" t="s">
        <v>28</v>
      </c>
      <c r="Z74" s="21" t="s">
        <v>29</v>
      </c>
      <c r="AA74" s="4"/>
      <c r="AG74" s="6"/>
      <c r="AI74" s="4" t="s">
        <v>28</v>
      </c>
      <c r="AJ74" s="4"/>
      <c r="AK74" s="4" t="s">
        <v>31</v>
      </c>
    </row>
    <row r="75" spans="1:43" x14ac:dyDescent="0.25">
      <c r="B75" s="17" t="s">
        <v>13</v>
      </c>
      <c r="C75" s="4" t="s">
        <v>28</v>
      </c>
      <c r="D75" s="4"/>
      <c r="E75" s="4"/>
      <c r="L75" s="17" t="s">
        <v>13</v>
      </c>
      <c r="M75" s="4"/>
      <c r="N75" s="4" t="s">
        <v>28</v>
      </c>
      <c r="O75" s="4"/>
      <c r="V75" s="6"/>
      <c r="W75" s="17" t="s">
        <v>13</v>
      </c>
      <c r="X75" s="4"/>
      <c r="Y75" s="4"/>
      <c r="Z75" s="41" t="s">
        <v>29</v>
      </c>
      <c r="AA75" s="4"/>
      <c r="AG75" s="6"/>
      <c r="AI75" s="4"/>
      <c r="AJ75" s="4" t="s">
        <v>28</v>
      </c>
      <c r="AK75" s="21" t="s">
        <v>30</v>
      </c>
    </row>
    <row r="76" spans="1:43" x14ac:dyDescent="0.25">
      <c r="B76" s="17" t="s">
        <v>13</v>
      </c>
      <c r="C76" s="4"/>
      <c r="D76" s="4" t="s">
        <v>28</v>
      </c>
      <c r="E76" s="4"/>
      <c r="L76" s="17" t="s">
        <v>13</v>
      </c>
      <c r="M76" s="4" t="s">
        <v>28</v>
      </c>
      <c r="N76" s="4"/>
      <c r="O76" s="4"/>
      <c r="V76" s="6"/>
      <c r="W76" s="17" t="s">
        <v>13</v>
      </c>
      <c r="X76" s="4"/>
      <c r="Y76" s="4"/>
      <c r="Z76" s="41" t="s">
        <v>29</v>
      </c>
      <c r="AA76" s="4"/>
      <c r="AG76" s="6"/>
      <c r="AI76" s="4"/>
      <c r="AJ76" s="4" t="s">
        <v>28</v>
      </c>
      <c r="AK76" s="21" t="s">
        <v>30</v>
      </c>
    </row>
    <row r="77" spans="1:43" x14ac:dyDescent="0.25">
      <c r="B77" s="17" t="s">
        <v>13</v>
      </c>
      <c r="C77" s="4"/>
      <c r="D77" s="4" t="s">
        <v>28</v>
      </c>
      <c r="E77" s="4"/>
      <c r="L77" s="17" t="s">
        <v>13</v>
      </c>
      <c r="M77" s="4" t="s">
        <v>28</v>
      </c>
      <c r="N77" s="4"/>
      <c r="O77" s="4"/>
      <c r="V77" s="6"/>
      <c r="W77" s="17" t="s">
        <v>13</v>
      </c>
      <c r="X77" s="4" t="s">
        <v>28</v>
      </c>
      <c r="Y77" s="4"/>
      <c r="Z77" s="42" t="s">
        <v>32</v>
      </c>
      <c r="AA77" s="4"/>
      <c r="AG77" s="6"/>
      <c r="AI77" s="4" t="s">
        <v>28</v>
      </c>
      <c r="AJ77" s="4"/>
      <c r="AK77" s="4" t="s">
        <v>31</v>
      </c>
    </row>
    <row r="78" spans="1:43" x14ac:dyDescent="0.25">
      <c r="B78" s="17" t="s">
        <v>13</v>
      </c>
      <c r="C78" s="4"/>
      <c r="D78" s="4" t="s">
        <v>28</v>
      </c>
      <c r="E78" s="4"/>
      <c r="L78" s="17" t="s">
        <v>13</v>
      </c>
      <c r="M78" s="4" t="s">
        <v>28</v>
      </c>
      <c r="N78" s="4"/>
      <c r="O78" s="4"/>
      <c r="V78" s="6"/>
      <c r="W78" s="17" t="s">
        <v>13</v>
      </c>
      <c r="X78" s="4"/>
      <c r="Y78" s="4" t="s">
        <v>28</v>
      </c>
      <c r="Z78" s="21" t="s">
        <v>29</v>
      </c>
      <c r="AA78" s="4"/>
      <c r="AG78" s="6"/>
      <c r="AI78" s="4"/>
      <c r="AJ78" s="4" t="s">
        <v>28</v>
      </c>
      <c r="AK78" s="21" t="s">
        <v>30</v>
      </c>
    </row>
    <row r="79" spans="1:43" x14ac:dyDescent="0.25">
      <c r="B79" s="17" t="s">
        <v>13</v>
      </c>
      <c r="C79" s="4" t="s">
        <v>28</v>
      </c>
      <c r="D79" s="4"/>
      <c r="E79" s="4"/>
      <c r="L79" s="17" t="s">
        <v>13</v>
      </c>
      <c r="M79" s="4" t="s">
        <v>28</v>
      </c>
      <c r="N79" s="4"/>
      <c r="O79" s="4"/>
      <c r="V79" s="6"/>
      <c r="W79" s="17" t="s">
        <v>13</v>
      </c>
      <c r="X79" s="4"/>
      <c r="Y79" s="4" t="s">
        <v>28</v>
      </c>
      <c r="Z79" s="21" t="s">
        <v>29</v>
      </c>
      <c r="AA79" s="4"/>
      <c r="AG79" s="6"/>
      <c r="AI79" s="4"/>
      <c r="AJ79" s="4" t="s">
        <v>28</v>
      </c>
      <c r="AK79" s="21" t="s">
        <v>30</v>
      </c>
    </row>
    <row r="80" spans="1:43" x14ac:dyDescent="0.25">
      <c r="B80" s="17" t="s">
        <v>13</v>
      </c>
      <c r="C80" s="4"/>
      <c r="D80" s="4" t="s">
        <v>28</v>
      </c>
      <c r="E80" s="4"/>
      <c r="L80" s="17" t="s">
        <v>13</v>
      </c>
      <c r="M80" s="4"/>
      <c r="N80" s="4" t="s">
        <v>28</v>
      </c>
      <c r="O80" s="4"/>
      <c r="V80" s="6"/>
      <c r="W80" s="17" t="s">
        <v>13</v>
      </c>
      <c r="X80" s="4"/>
      <c r="Y80" s="4"/>
      <c r="Z80" s="41" t="s">
        <v>29</v>
      </c>
      <c r="AA80" s="4"/>
      <c r="AG80" s="6"/>
      <c r="AI80" s="4"/>
      <c r="AJ80" s="4" t="s">
        <v>28</v>
      </c>
      <c r="AK80" s="21" t="s">
        <v>30</v>
      </c>
    </row>
    <row r="81" spans="1:37" x14ac:dyDescent="0.25">
      <c r="B81" s="17" t="s">
        <v>13</v>
      </c>
      <c r="C81" s="4"/>
      <c r="D81" s="4" t="s">
        <v>28</v>
      </c>
      <c r="E81" s="4"/>
      <c r="L81" s="17" t="s">
        <v>13</v>
      </c>
      <c r="M81" s="4" t="s">
        <v>28</v>
      </c>
      <c r="N81" s="4"/>
      <c r="O81" s="4"/>
      <c r="V81" s="6"/>
      <c r="W81" s="17" t="s">
        <v>13</v>
      </c>
      <c r="X81" s="4"/>
      <c r="Y81" s="4"/>
      <c r="Z81" s="41" t="s">
        <v>29</v>
      </c>
      <c r="AA81" s="4"/>
      <c r="AG81" s="6"/>
      <c r="AI81" s="4" t="s">
        <v>28</v>
      </c>
      <c r="AJ81" s="4"/>
      <c r="AK81" s="4" t="s">
        <v>31</v>
      </c>
    </row>
    <row r="82" spans="1:37" x14ac:dyDescent="0.25">
      <c r="A82">
        <v>8</v>
      </c>
      <c r="B82" s="17" t="s">
        <v>13</v>
      </c>
      <c r="C82" s="4" t="s">
        <v>28</v>
      </c>
      <c r="D82" s="4"/>
      <c r="E82" s="4"/>
      <c r="K82">
        <v>8</v>
      </c>
      <c r="L82" s="17" t="s">
        <v>13</v>
      </c>
      <c r="M82" s="4"/>
      <c r="N82" s="4" t="s">
        <v>28</v>
      </c>
      <c r="O82" s="4"/>
      <c r="V82" s="6">
        <v>8</v>
      </c>
      <c r="W82" s="17" t="s">
        <v>13</v>
      </c>
      <c r="X82" s="4" t="s">
        <v>28</v>
      </c>
      <c r="Y82" s="4"/>
      <c r="Z82" s="41" t="s">
        <v>29</v>
      </c>
      <c r="AA82" s="4"/>
      <c r="AG82" s="6">
        <v>8</v>
      </c>
      <c r="AI82" s="4"/>
      <c r="AJ82" s="4" t="s">
        <v>28</v>
      </c>
      <c r="AK82" s="21" t="s">
        <v>31</v>
      </c>
    </row>
    <row r="83" spans="1:37" x14ac:dyDescent="0.25">
      <c r="B83" s="17" t="s">
        <v>13</v>
      </c>
      <c r="C83" s="4" t="s">
        <v>28</v>
      </c>
      <c r="D83" s="4"/>
      <c r="E83" s="4"/>
      <c r="L83" s="17" t="s">
        <v>13</v>
      </c>
      <c r="M83" s="4" t="s">
        <v>28</v>
      </c>
      <c r="N83" s="4"/>
      <c r="O83" s="4"/>
      <c r="V83" s="6"/>
      <c r="W83" s="17" t="s">
        <v>13</v>
      </c>
      <c r="X83" s="4" t="s">
        <v>28</v>
      </c>
      <c r="Y83" s="4"/>
      <c r="Z83" s="41" t="s">
        <v>29</v>
      </c>
      <c r="AA83" s="4"/>
      <c r="AG83" s="6"/>
      <c r="AI83" s="4"/>
      <c r="AJ83" s="4" t="s">
        <v>28</v>
      </c>
      <c r="AK83" s="21" t="s">
        <v>31</v>
      </c>
    </row>
    <row r="84" spans="1:37" x14ac:dyDescent="0.25">
      <c r="B84" s="17" t="s">
        <v>13</v>
      </c>
      <c r="C84" s="4" t="s">
        <v>28</v>
      </c>
      <c r="D84" s="4"/>
      <c r="E84" s="4"/>
      <c r="L84" s="17" t="s">
        <v>13</v>
      </c>
      <c r="M84" s="4" t="s">
        <v>28</v>
      </c>
      <c r="N84" s="4"/>
      <c r="O84" s="4"/>
      <c r="V84" s="6"/>
      <c r="W84" s="17" t="s">
        <v>13</v>
      </c>
      <c r="X84" s="4"/>
      <c r="Y84" s="4" t="s">
        <v>28</v>
      </c>
      <c r="Z84" s="21" t="s">
        <v>29</v>
      </c>
      <c r="AA84" s="4"/>
      <c r="AG84" s="6"/>
      <c r="AI84" s="4" t="s">
        <v>28</v>
      </c>
      <c r="AJ84" s="4"/>
      <c r="AK84" s="4" t="s">
        <v>30</v>
      </c>
    </row>
    <row r="85" spans="1:37" x14ac:dyDescent="0.25">
      <c r="B85" s="17" t="s">
        <v>13</v>
      </c>
      <c r="C85" s="4" t="s">
        <v>28</v>
      </c>
      <c r="D85" s="4"/>
      <c r="E85" s="4"/>
      <c r="L85" s="17" t="s">
        <v>13</v>
      </c>
      <c r="M85" s="4" t="s">
        <v>28</v>
      </c>
      <c r="N85" s="4"/>
      <c r="O85" s="4"/>
      <c r="V85" s="6"/>
      <c r="W85" s="17" t="s">
        <v>13</v>
      </c>
      <c r="X85" s="4" t="s">
        <v>28</v>
      </c>
      <c r="Y85" s="4"/>
      <c r="Z85" s="41" t="s">
        <v>29</v>
      </c>
      <c r="AA85" s="4"/>
      <c r="AG85" s="6"/>
      <c r="AI85" s="4"/>
      <c r="AJ85" s="4" t="s">
        <v>28</v>
      </c>
      <c r="AK85" s="21" t="s">
        <v>30</v>
      </c>
    </row>
    <row r="86" spans="1:37" x14ac:dyDescent="0.25">
      <c r="B86" s="17" t="s">
        <v>13</v>
      </c>
      <c r="C86" s="4"/>
      <c r="D86" s="4" t="s">
        <v>28</v>
      </c>
      <c r="E86" s="4"/>
      <c r="L86" s="17" t="s">
        <v>13</v>
      </c>
      <c r="M86" s="4"/>
      <c r="N86" s="4" t="s">
        <v>28</v>
      </c>
      <c r="O86" s="4"/>
      <c r="V86" s="6"/>
      <c r="W86" s="17" t="s">
        <v>13</v>
      </c>
      <c r="X86" s="4"/>
      <c r="Y86" s="4" t="s">
        <v>28</v>
      </c>
      <c r="Z86" s="21" t="s">
        <v>32</v>
      </c>
      <c r="AA86" s="4"/>
      <c r="AG86" s="6"/>
      <c r="AI86" s="4"/>
      <c r="AJ86" s="4" t="s">
        <v>28</v>
      </c>
      <c r="AK86" s="21" t="s">
        <v>30</v>
      </c>
    </row>
    <row r="87" spans="1:37" x14ac:dyDescent="0.25">
      <c r="B87" s="17" t="s">
        <v>13</v>
      </c>
      <c r="C87" s="4"/>
      <c r="D87" s="4" t="s">
        <v>28</v>
      </c>
      <c r="E87" s="4"/>
      <c r="L87" s="17" t="s">
        <v>13</v>
      </c>
      <c r="M87" s="4" t="s">
        <v>28</v>
      </c>
      <c r="N87" s="4"/>
      <c r="O87" s="4"/>
      <c r="V87" s="6"/>
      <c r="W87" s="17" t="s">
        <v>13</v>
      </c>
      <c r="X87" s="4"/>
      <c r="Y87" s="4" t="s">
        <v>28</v>
      </c>
      <c r="Z87" s="21" t="s">
        <v>29</v>
      </c>
      <c r="AA87" s="4"/>
      <c r="AG87" s="6"/>
      <c r="AI87" s="4" t="s">
        <v>28</v>
      </c>
      <c r="AJ87" s="4"/>
      <c r="AK87" s="4" t="s">
        <v>31</v>
      </c>
    </row>
    <row r="88" spans="1:37" x14ac:dyDescent="0.25">
      <c r="B88" s="17" t="s">
        <v>13</v>
      </c>
      <c r="C88" s="4"/>
      <c r="D88" s="4" t="s">
        <v>28</v>
      </c>
      <c r="E88" s="4"/>
      <c r="L88" s="17" t="s">
        <v>13</v>
      </c>
      <c r="M88" s="4" t="s">
        <v>28</v>
      </c>
      <c r="N88" s="4"/>
      <c r="O88" s="4"/>
      <c r="V88" s="6"/>
      <c r="W88" s="17" t="s">
        <v>13</v>
      </c>
      <c r="X88" s="4" t="s">
        <v>28</v>
      </c>
      <c r="Y88" s="4"/>
      <c r="Z88" s="41" t="s">
        <v>29</v>
      </c>
      <c r="AA88" s="4"/>
      <c r="AG88" s="6"/>
      <c r="AI88" s="4" t="s">
        <v>28</v>
      </c>
      <c r="AJ88" s="4"/>
      <c r="AK88" s="4" t="s">
        <v>31</v>
      </c>
    </row>
    <row r="89" spans="1:37" x14ac:dyDescent="0.25">
      <c r="B89" s="17" t="s">
        <v>13</v>
      </c>
      <c r="C89" s="4"/>
      <c r="D89" s="4" t="s">
        <v>28</v>
      </c>
      <c r="E89" s="4"/>
      <c r="L89" s="17" t="s">
        <v>13</v>
      </c>
      <c r="M89" s="4" t="s">
        <v>28</v>
      </c>
      <c r="N89" s="4"/>
      <c r="O89" s="4"/>
      <c r="V89" s="6"/>
      <c r="W89" s="17" t="s">
        <v>13</v>
      </c>
      <c r="X89" s="4"/>
      <c r="Y89" s="4" t="s">
        <v>28</v>
      </c>
      <c r="Z89" s="21" t="s">
        <v>29</v>
      </c>
      <c r="AA89" s="4"/>
      <c r="AG89" s="6"/>
      <c r="AI89" s="4" t="s">
        <v>28</v>
      </c>
      <c r="AJ89" s="4"/>
      <c r="AK89" s="4" t="s">
        <v>30</v>
      </c>
    </row>
    <row r="90" spans="1:37" x14ac:dyDescent="0.25">
      <c r="B90" s="17" t="s">
        <v>13</v>
      </c>
      <c r="C90" s="4"/>
      <c r="D90" s="4" t="s">
        <v>28</v>
      </c>
      <c r="E90" s="4"/>
      <c r="L90" s="17" t="s">
        <v>13</v>
      </c>
      <c r="M90" s="4" t="s">
        <v>28</v>
      </c>
      <c r="N90" s="4"/>
      <c r="O90" s="4"/>
      <c r="V90" s="6"/>
      <c r="W90" s="17" t="s">
        <v>13</v>
      </c>
      <c r="X90" s="4"/>
      <c r="Y90" s="4" t="s">
        <v>28</v>
      </c>
      <c r="Z90" s="21" t="s">
        <v>29</v>
      </c>
      <c r="AA90" s="4"/>
      <c r="AG90" s="6"/>
      <c r="AI90" s="4" t="s">
        <v>28</v>
      </c>
      <c r="AJ90" s="4"/>
      <c r="AK90" s="4" t="s">
        <v>30</v>
      </c>
    </row>
    <row r="91" spans="1:37" x14ac:dyDescent="0.25">
      <c r="B91" s="17" t="s">
        <v>13</v>
      </c>
      <c r="C91" s="4"/>
      <c r="D91" s="4" t="s">
        <v>28</v>
      </c>
      <c r="E91" s="4"/>
      <c r="L91" s="17" t="s">
        <v>13</v>
      </c>
      <c r="M91" s="4" t="s">
        <v>28</v>
      </c>
      <c r="N91" s="4"/>
      <c r="O91" s="4"/>
      <c r="V91" s="6"/>
      <c r="W91" s="17" t="s">
        <v>13</v>
      </c>
      <c r="X91" s="4" t="s">
        <v>28</v>
      </c>
      <c r="Y91" s="4"/>
      <c r="Z91" s="41" t="s">
        <v>29</v>
      </c>
      <c r="AA91" s="4"/>
      <c r="AG91" s="6"/>
      <c r="AI91" s="4" t="s">
        <v>28</v>
      </c>
      <c r="AJ91" s="4"/>
      <c r="AK91" s="4" t="s">
        <v>31</v>
      </c>
    </row>
    <row r="92" spans="1:37" x14ac:dyDescent="0.25">
      <c r="A92">
        <v>9</v>
      </c>
      <c r="B92" s="17" t="s">
        <v>13</v>
      </c>
      <c r="C92" s="4" t="s">
        <v>28</v>
      </c>
      <c r="D92" s="4"/>
      <c r="E92" s="4"/>
      <c r="K92">
        <v>9</v>
      </c>
      <c r="L92" s="17" t="s">
        <v>13</v>
      </c>
      <c r="M92" s="4" t="s">
        <v>28</v>
      </c>
      <c r="N92" s="4"/>
      <c r="O92" s="4"/>
      <c r="V92" s="6">
        <v>9</v>
      </c>
      <c r="W92" s="17" t="s">
        <v>13</v>
      </c>
      <c r="X92" s="4" t="s">
        <v>28</v>
      </c>
      <c r="Y92" s="4"/>
      <c r="Z92" s="41" t="s">
        <v>29</v>
      </c>
      <c r="AA92" s="4"/>
      <c r="AG92" s="6">
        <v>9</v>
      </c>
      <c r="AI92" s="4" t="s">
        <v>28</v>
      </c>
      <c r="AJ92" s="4"/>
      <c r="AK92" s="4" t="s">
        <v>30</v>
      </c>
    </row>
    <row r="93" spans="1:37" x14ac:dyDescent="0.25">
      <c r="B93" s="17" t="s">
        <v>13</v>
      </c>
      <c r="C93" s="4"/>
      <c r="D93" s="4" t="s">
        <v>28</v>
      </c>
      <c r="E93" s="4"/>
      <c r="L93" s="17" t="s">
        <v>13</v>
      </c>
      <c r="M93" s="4" t="s">
        <v>28</v>
      </c>
      <c r="N93" s="4"/>
      <c r="O93" s="4"/>
      <c r="V93" s="6"/>
      <c r="W93" s="17" t="s">
        <v>13</v>
      </c>
      <c r="X93" s="4"/>
      <c r="Y93" s="4" t="s">
        <v>28</v>
      </c>
      <c r="Z93" s="21" t="s">
        <v>29</v>
      </c>
      <c r="AA93" s="4"/>
      <c r="AG93" s="6"/>
      <c r="AI93" s="4"/>
      <c r="AJ93" s="4" t="s">
        <v>28</v>
      </c>
      <c r="AK93" s="21" t="s">
        <v>30</v>
      </c>
    </row>
    <row r="94" spans="1:37" x14ac:dyDescent="0.25">
      <c r="B94" s="17" t="s">
        <v>13</v>
      </c>
      <c r="C94" s="4"/>
      <c r="D94" s="4" t="s">
        <v>28</v>
      </c>
      <c r="E94" s="4"/>
      <c r="L94" s="17" t="s">
        <v>13</v>
      </c>
      <c r="M94" s="4" t="s">
        <v>28</v>
      </c>
      <c r="N94" s="4"/>
      <c r="O94" s="4"/>
      <c r="V94" s="6"/>
      <c r="W94" s="17" t="s">
        <v>13</v>
      </c>
      <c r="X94" s="4"/>
      <c r="Y94" s="4" t="s">
        <v>28</v>
      </c>
      <c r="Z94" s="21" t="s">
        <v>29</v>
      </c>
      <c r="AA94" s="4"/>
      <c r="AG94" s="6"/>
      <c r="AI94" s="4"/>
      <c r="AJ94" s="4" t="s">
        <v>28</v>
      </c>
      <c r="AK94" s="21" t="s">
        <v>30</v>
      </c>
    </row>
    <row r="95" spans="1:37" x14ac:dyDescent="0.25">
      <c r="B95" s="17" t="s">
        <v>13</v>
      </c>
      <c r="C95" s="4"/>
      <c r="D95" s="4" t="s">
        <v>28</v>
      </c>
      <c r="E95" s="4"/>
      <c r="L95" s="17" t="s">
        <v>13</v>
      </c>
      <c r="M95" s="4"/>
      <c r="N95" s="4" t="s">
        <v>28</v>
      </c>
      <c r="O95" s="4"/>
      <c r="V95" s="6"/>
      <c r="W95" s="17" t="s">
        <v>13</v>
      </c>
      <c r="X95" s="4"/>
      <c r="Y95" s="4" t="s">
        <v>28</v>
      </c>
      <c r="Z95" s="21" t="s">
        <v>32</v>
      </c>
      <c r="AA95" s="4"/>
      <c r="AG95" s="6"/>
      <c r="AI95" s="4" t="s">
        <v>28</v>
      </c>
      <c r="AJ95" s="4"/>
      <c r="AK95" s="4" t="s">
        <v>30</v>
      </c>
    </row>
    <row r="96" spans="1:37" x14ac:dyDescent="0.25">
      <c r="B96" s="17" t="s">
        <v>13</v>
      </c>
      <c r="C96" s="4" t="s">
        <v>28</v>
      </c>
      <c r="D96" s="4"/>
      <c r="E96" s="4"/>
      <c r="L96" s="17" t="s">
        <v>13</v>
      </c>
      <c r="M96" s="4" t="s">
        <v>28</v>
      </c>
      <c r="N96" s="4"/>
      <c r="O96" s="4"/>
      <c r="V96" s="6"/>
      <c r="W96" s="17" t="s">
        <v>13</v>
      </c>
      <c r="X96" s="4" t="s">
        <v>28</v>
      </c>
      <c r="Y96" s="4"/>
      <c r="Z96" s="41" t="s">
        <v>29</v>
      </c>
      <c r="AA96" s="4"/>
      <c r="AG96" s="6"/>
      <c r="AI96" s="4" t="s">
        <v>28</v>
      </c>
      <c r="AJ96" s="4"/>
      <c r="AK96" s="4" t="s">
        <v>31</v>
      </c>
    </row>
    <row r="97" spans="1:37" x14ac:dyDescent="0.25">
      <c r="B97" s="17" t="s">
        <v>13</v>
      </c>
      <c r="C97" s="4" t="s">
        <v>28</v>
      </c>
      <c r="D97" s="4"/>
      <c r="E97" s="4"/>
      <c r="L97" s="17" t="s">
        <v>13</v>
      </c>
      <c r="M97" s="4" t="s">
        <v>28</v>
      </c>
      <c r="N97" s="4"/>
      <c r="O97" s="4"/>
      <c r="V97" s="6"/>
      <c r="W97" s="17" t="s">
        <v>13</v>
      </c>
      <c r="X97" s="4"/>
      <c r="Y97" s="4" t="s">
        <v>28</v>
      </c>
      <c r="Z97" s="21" t="s">
        <v>32</v>
      </c>
      <c r="AA97" s="4"/>
      <c r="AG97" s="6"/>
      <c r="AI97" s="4"/>
      <c r="AJ97" s="4" t="s">
        <v>28</v>
      </c>
      <c r="AK97" s="21" t="s">
        <v>30</v>
      </c>
    </row>
    <row r="98" spans="1:37" x14ac:dyDescent="0.25">
      <c r="B98" s="17" t="s">
        <v>13</v>
      </c>
      <c r="C98" s="4"/>
      <c r="D98" s="4" t="s">
        <v>28</v>
      </c>
      <c r="E98" s="4"/>
      <c r="L98" s="17" t="s">
        <v>13</v>
      </c>
      <c r="M98" s="4" t="s">
        <v>28</v>
      </c>
      <c r="N98" s="4"/>
      <c r="O98" s="4"/>
      <c r="V98" s="6"/>
      <c r="W98" s="17" t="s">
        <v>13</v>
      </c>
      <c r="X98" s="4"/>
      <c r="Y98" s="4" t="s">
        <v>28</v>
      </c>
      <c r="Z98" s="21" t="s">
        <v>32</v>
      </c>
      <c r="AA98" s="4"/>
      <c r="AG98" s="6"/>
      <c r="AI98" s="4" t="s">
        <v>28</v>
      </c>
      <c r="AJ98" s="4"/>
      <c r="AK98" s="4" t="s">
        <v>31</v>
      </c>
    </row>
    <row r="99" spans="1:37" x14ac:dyDescent="0.25">
      <c r="B99" s="17" t="s">
        <v>13</v>
      </c>
      <c r="C99" s="4" t="s">
        <v>28</v>
      </c>
      <c r="D99" s="4"/>
      <c r="E99" s="4"/>
      <c r="L99" s="17" t="s">
        <v>13</v>
      </c>
      <c r="M99" s="4" t="s">
        <v>28</v>
      </c>
      <c r="N99" s="4"/>
      <c r="O99" s="4"/>
      <c r="V99" s="6"/>
      <c r="W99" s="17" t="s">
        <v>13</v>
      </c>
      <c r="X99" s="4" t="s">
        <v>28</v>
      </c>
      <c r="Y99" s="4"/>
      <c r="Z99" s="41" t="s">
        <v>29</v>
      </c>
      <c r="AA99" s="4"/>
      <c r="AG99" s="6"/>
      <c r="AI99" s="4" t="s">
        <v>28</v>
      </c>
      <c r="AJ99" s="4"/>
      <c r="AK99" s="4" t="s">
        <v>31</v>
      </c>
    </row>
    <row r="100" spans="1:37" x14ac:dyDescent="0.25">
      <c r="B100" s="17" t="s">
        <v>13</v>
      </c>
      <c r="C100" s="4"/>
      <c r="D100" s="4" t="s">
        <v>28</v>
      </c>
      <c r="E100" s="4"/>
      <c r="L100" s="17" t="s">
        <v>13</v>
      </c>
      <c r="M100" s="4" t="s">
        <v>28</v>
      </c>
      <c r="N100" s="4"/>
      <c r="O100" s="4"/>
      <c r="V100" s="6"/>
      <c r="W100" s="17" t="s">
        <v>13</v>
      </c>
      <c r="X100" s="4" t="s">
        <v>28</v>
      </c>
      <c r="Y100" s="4"/>
      <c r="Z100" s="42" t="s">
        <v>32</v>
      </c>
      <c r="AA100" s="4"/>
      <c r="AG100" s="6"/>
      <c r="AI100" s="4"/>
      <c r="AJ100" s="4" t="s">
        <v>28</v>
      </c>
      <c r="AK100" s="21" t="s">
        <v>30</v>
      </c>
    </row>
    <row r="101" spans="1:37" x14ac:dyDescent="0.25">
      <c r="B101" s="17" t="s">
        <v>13</v>
      </c>
      <c r="C101" s="4" t="s">
        <v>28</v>
      </c>
      <c r="D101" s="4"/>
      <c r="E101" s="4"/>
      <c r="L101" s="17" t="s">
        <v>13</v>
      </c>
      <c r="M101" s="4" t="s">
        <v>28</v>
      </c>
      <c r="N101" s="4"/>
      <c r="O101" s="4"/>
      <c r="V101" s="6"/>
      <c r="W101" s="17" t="s">
        <v>13</v>
      </c>
      <c r="X101" s="4"/>
      <c r="Y101" s="4" t="s">
        <v>28</v>
      </c>
      <c r="Z101" s="21" t="s">
        <v>29</v>
      </c>
      <c r="AA101" s="4"/>
      <c r="AG101" s="6"/>
      <c r="AI101" s="4" t="s">
        <v>28</v>
      </c>
      <c r="AJ101" s="4"/>
      <c r="AK101" s="4" t="s">
        <v>30</v>
      </c>
    </row>
    <row r="102" spans="1:37" x14ac:dyDescent="0.25">
      <c r="A102">
        <v>10</v>
      </c>
      <c r="B102" s="17" t="s">
        <v>13</v>
      </c>
      <c r="C102" s="4" t="s">
        <v>28</v>
      </c>
      <c r="D102" s="4"/>
      <c r="E102" s="4"/>
      <c r="K102">
        <v>10</v>
      </c>
      <c r="L102" s="17" t="s">
        <v>13</v>
      </c>
      <c r="M102" s="4" t="s">
        <v>28</v>
      </c>
      <c r="N102" s="4"/>
      <c r="O102" s="4"/>
      <c r="V102" s="6">
        <v>10</v>
      </c>
      <c r="W102" s="17" t="s">
        <v>13</v>
      </c>
      <c r="X102" s="4" t="s">
        <v>28</v>
      </c>
      <c r="Y102" s="4"/>
      <c r="Z102" s="41" t="s">
        <v>29</v>
      </c>
      <c r="AA102" s="4"/>
      <c r="AG102" s="6">
        <v>10</v>
      </c>
      <c r="AI102" s="4" t="s">
        <v>28</v>
      </c>
      <c r="AJ102" s="4"/>
      <c r="AK102" s="4" t="s">
        <v>31</v>
      </c>
    </row>
    <row r="103" spans="1:37" x14ac:dyDescent="0.25">
      <c r="B103" s="17" t="s">
        <v>13</v>
      </c>
      <c r="C103" s="4" t="s">
        <v>28</v>
      </c>
      <c r="D103" s="4"/>
      <c r="E103" s="4"/>
      <c r="L103" s="17" t="s">
        <v>13</v>
      </c>
      <c r="M103" s="4" t="s">
        <v>28</v>
      </c>
      <c r="N103" s="4"/>
      <c r="O103" s="4"/>
      <c r="V103" s="6"/>
      <c r="W103" s="17" t="s">
        <v>13</v>
      </c>
      <c r="X103" s="4" t="s">
        <v>28</v>
      </c>
      <c r="Y103" s="4"/>
      <c r="Z103" s="41" t="s">
        <v>29</v>
      </c>
      <c r="AA103" s="4"/>
      <c r="AG103" s="6"/>
      <c r="AI103" s="4"/>
      <c r="AJ103" s="4" t="s">
        <v>28</v>
      </c>
      <c r="AK103" s="21" t="s">
        <v>30</v>
      </c>
    </row>
    <row r="104" spans="1:37" x14ac:dyDescent="0.25">
      <c r="B104" s="17" t="s">
        <v>13</v>
      </c>
      <c r="C104" s="4" t="s">
        <v>28</v>
      </c>
      <c r="D104" s="4"/>
      <c r="E104" s="4"/>
      <c r="L104" s="17" t="s">
        <v>13</v>
      </c>
      <c r="M104" s="4" t="s">
        <v>28</v>
      </c>
      <c r="N104" s="4"/>
      <c r="O104" s="4"/>
      <c r="V104" s="6"/>
      <c r="W104" s="17" t="s">
        <v>13</v>
      </c>
      <c r="X104" s="4"/>
      <c r="Y104" s="4" t="s">
        <v>28</v>
      </c>
      <c r="Z104" s="21" t="s">
        <v>29</v>
      </c>
      <c r="AA104" s="4"/>
      <c r="AG104" s="6"/>
      <c r="AI104" s="4" t="s">
        <v>28</v>
      </c>
      <c r="AJ104" s="4"/>
      <c r="AK104" s="4" t="s">
        <v>31</v>
      </c>
    </row>
    <row r="105" spans="1:37" x14ac:dyDescent="0.25">
      <c r="B105" s="17" t="s">
        <v>13</v>
      </c>
      <c r="C105" s="4" t="s">
        <v>28</v>
      </c>
      <c r="D105" s="4"/>
      <c r="E105" s="4"/>
      <c r="L105" s="17" t="s">
        <v>13</v>
      </c>
      <c r="M105" s="4" t="s">
        <v>28</v>
      </c>
      <c r="N105" s="4"/>
      <c r="O105" s="4"/>
      <c r="V105" s="6"/>
      <c r="W105" s="17" t="s">
        <v>13</v>
      </c>
      <c r="X105" s="4"/>
      <c r="Y105" s="4" t="s">
        <v>28</v>
      </c>
      <c r="Z105" s="21" t="s">
        <v>29</v>
      </c>
      <c r="AA105" s="4"/>
      <c r="AG105" s="6"/>
      <c r="AI105" s="4" t="s">
        <v>28</v>
      </c>
      <c r="AJ105" s="4"/>
      <c r="AK105" s="4" t="s">
        <v>31</v>
      </c>
    </row>
    <row r="106" spans="1:37" x14ac:dyDescent="0.25">
      <c r="B106" s="17" t="s">
        <v>13</v>
      </c>
      <c r="C106" s="4" t="s">
        <v>28</v>
      </c>
      <c r="D106" s="4"/>
      <c r="E106" s="4"/>
      <c r="L106" s="17" t="s">
        <v>13</v>
      </c>
      <c r="M106" s="4" t="s">
        <v>28</v>
      </c>
      <c r="N106" s="4"/>
      <c r="O106" s="4"/>
      <c r="V106" s="6"/>
      <c r="W106" s="17" t="s">
        <v>13</v>
      </c>
      <c r="X106" s="4" t="s">
        <v>28</v>
      </c>
      <c r="Y106" s="4"/>
      <c r="Z106" s="41" t="s">
        <v>32</v>
      </c>
      <c r="AA106" s="4"/>
      <c r="AG106" s="6"/>
      <c r="AI106" s="4" t="s">
        <v>28</v>
      </c>
      <c r="AJ106" s="4"/>
      <c r="AK106" s="4" t="s">
        <v>30</v>
      </c>
    </row>
    <row r="107" spans="1:37" x14ac:dyDescent="0.25">
      <c r="B107" s="17" t="s">
        <v>13</v>
      </c>
      <c r="C107" s="4" t="s">
        <v>28</v>
      </c>
      <c r="D107" s="4"/>
      <c r="E107" s="4"/>
      <c r="L107" s="17" t="s">
        <v>13</v>
      </c>
      <c r="M107" s="4" t="s">
        <v>28</v>
      </c>
      <c r="N107" s="4"/>
      <c r="O107" s="4"/>
      <c r="V107" s="6"/>
      <c r="W107" s="17" t="s">
        <v>13</v>
      </c>
      <c r="X107" s="4"/>
      <c r="Y107" s="4" t="s">
        <v>28</v>
      </c>
      <c r="Z107" s="21" t="s">
        <v>29</v>
      </c>
      <c r="AA107" s="4"/>
      <c r="AG107" s="6"/>
      <c r="AI107" s="4" t="s">
        <v>28</v>
      </c>
      <c r="AJ107" s="4"/>
      <c r="AK107" s="4" t="s">
        <v>30</v>
      </c>
    </row>
    <row r="108" spans="1:37" x14ac:dyDescent="0.25">
      <c r="B108" s="17" t="s">
        <v>13</v>
      </c>
      <c r="C108" s="4"/>
      <c r="D108" s="4" t="s">
        <v>28</v>
      </c>
      <c r="E108" s="4"/>
      <c r="L108" s="17" t="s">
        <v>13</v>
      </c>
      <c r="M108" s="4" t="s">
        <v>28</v>
      </c>
      <c r="N108" s="4"/>
      <c r="O108" s="4"/>
      <c r="V108" s="6"/>
      <c r="W108" s="17" t="s">
        <v>13</v>
      </c>
      <c r="X108" s="4" t="s">
        <v>28</v>
      </c>
      <c r="Y108" s="4"/>
      <c r="Z108" s="41" t="s">
        <v>32</v>
      </c>
      <c r="AA108" s="4"/>
      <c r="AG108" s="6"/>
      <c r="AI108" s="4" t="s">
        <v>28</v>
      </c>
      <c r="AJ108" s="4"/>
      <c r="AK108" s="4" t="s">
        <v>31</v>
      </c>
    </row>
    <row r="109" spans="1:37" x14ac:dyDescent="0.25">
      <c r="B109" s="17" t="s">
        <v>13</v>
      </c>
      <c r="C109" s="4"/>
      <c r="D109" s="4" t="s">
        <v>28</v>
      </c>
      <c r="E109" s="4"/>
      <c r="L109" s="17" t="s">
        <v>13</v>
      </c>
      <c r="M109" s="4" t="s">
        <v>28</v>
      </c>
      <c r="N109" s="4"/>
      <c r="O109" s="4"/>
      <c r="V109" s="6"/>
      <c r="W109" s="17" t="s">
        <v>13</v>
      </c>
      <c r="X109" s="4" t="s">
        <v>28</v>
      </c>
      <c r="Y109" s="4"/>
      <c r="Z109" s="41" t="s">
        <v>29</v>
      </c>
      <c r="AA109" s="4"/>
      <c r="AG109" s="6"/>
      <c r="AI109" s="4"/>
      <c r="AJ109" s="4" t="s">
        <v>28</v>
      </c>
      <c r="AK109" s="21" t="s">
        <v>30</v>
      </c>
    </row>
    <row r="110" spans="1:37" x14ac:dyDescent="0.25">
      <c r="B110" s="17" t="s">
        <v>13</v>
      </c>
      <c r="C110" s="4"/>
      <c r="D110" s="4" t="s">
        <v>28</v>
      </c>
      <c r="E110" s="4"/>
      <c r="L110" s="17" t="s">
        <v>13</v>
      </c>
      <c r="M110" s="4" t="s">
        <v>28</v>
      </c>
      <c r="N110" s="4"/>
      <c r="O110" s="4"/>
      <c r="V110" s="6"/>
      <c r="W110" s="17" t="s">
        <v>13</v>
      </c>
      <c r="X110" s="4" t="s">
        <v>28</v>
      </c>
      <c r="Y110" s="4"/>
      <c r="Z110" s="42" t="s">
        <v>29</v>
      </c>
      <c r="AA110" s="4"/>
      <c r="AG110" s="6"/>
      <c r="AI110" s="4" t="s">
        <v>28</v>
      </c>
      <c r="AJ110" s="4"/>
      <c r="AK110" s="4" t="s">
        <v>31</v>
      </c>
    </row>
    <row r="111" spans="1:37" x14ac:dyDescent="0.25">
      <c r="B111" s="17" t="s">
        <v>13</v>
      </c>
      <c r="C111" s="4" t="s">
        <v>28</v>
      </c>
      <c r="D111" s="4"/>
      <c r="E111" s="4"/>
      <c r="L111" s="17" t="s">
        <v>13</v>
      </c>
      <c r="M111" s="4" t="s">
        <v>28</v>
      </c>
      <c r="N111" s="4"/>
      <c r="O111" s="4"/>
      <c r="V111" s="6"/>
      <c r="W111" s="17" t="s">
        <v>13</v>
      </c>
      <c r="X111" s="4"/>
      <c r="Y111" s="4" t="s">
        <v>28</v>
      </c>
      <c r="Z111" s="21" t="s">
        <v>29</v>
      </c>
      <c r="AA111" s="4"/>
      <c r="AG111" s="6"/>
      <c r="AI111" s="4"/>
      <c r="AJ111" s="4" t="s">
        <v>28</v>
      </c>
      <c r="AK111" s="21" t="s">
        <v>31</v>
      </c>
    </row>
    <row r="112" spans="1:37" x14ac:dyDescent="0.25">
      <c r="B112" s="17" t="s">
        <v>13</v>
      </c>
      <c r="L112" s="17" t="s">
        <v>13</v>
      </c>
      <c r="M112" s="4"/>
      <c r="N112" s="4"/>
      <c r="W112" s="17" t="s">
        <v>13</v>
      </c>
      <c r="Z112" s="34"/>
      <c r="AI112" s="4"/>
      <c r="AJ112" s="4"/>
      <c r="AK112" s="4"/>
    </row>
    <row r="113" spans="2:37" x14ac:dyDescent="0.25">
      <c r="B113" s="17" t="s">
        <v>13</v>
      </c>
      <c r="M113" s="4"/>
      <c r="N113" s="4"/>
      <c r="W113" s="17" t="s">
        <v>13</v>
      </c>
      <c r="Z113" s="34"/>
      <c r="AI113" s="4"/>
      <c r="AJ113" s="4"/>
      <c r="AK113" s="4"/>
    </row>
    <row r="114" spans="2:37" x14ac:dyDescent="0.25">
      <c r="B114" s="17" t="s">
        <v>13</v>
      </c>
      <c r="M114" s="4"/>
      <c r="N114" s="4"/>
      <c r="W114" s="17" t="s">
        <v>13</v>
      </c>
      <c r="Z114" s="34"/>
      <c r="AI114" s="4"/>
      <c r="AJ114" s="4"/>
      <c r="AK114" s="4"/>
    </row>
  </sheetData>
  <mergeCells count="16">
    <mergeCell ref="AB24:AD24"/>
    <mergeCell ref="AM24:AO24"/>
    <mergeCell ref="AB39:AD39"/>
    <mergeCell ref="AM39:AO39"/>
    <mergeCell ref="A9:I9"/>
    <mergeCell ref="K9:S9"/>
    <mergeCell ref="V9:AD9"/>
    <mergeCell ref="AG9:AO9"/>
    <mergeCell ref="B10:D10"/>
    <mergeCell ref="G10:I10"/>
    <mergeCell ref="L10:N10"/>
    <mergeCell ref="Q10:S10"/>
    <mergeCell ref="W10:Y10"/>
    <mergeCell ref="AB10:AD10"/>
    <mergeCell ref="AH10:AJ10"/>
    <mergeCell ref="AM10:AO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2945-1643-40CE-AB4B-B711DF05AAA4}">
  <dimension ref="A1:AN112"/>
  <sheetViews>
    <sheetView tabSelected="1" workbookViewId="0"/>
  </sheetViews>
  <sheetFormatPr defaultRowHeight="15" x14ac:dyDescent="0.25"/>
  <sheetData>
    <row r="1" spans="1:40" ht="15.75" x14ac:dyDescent="0.25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</row>
    <row r="2" spans="1:40" ht="18.75" x14ac:dyDescent="0.3">
      <c r="A2" s="5" t="s">
        <v>4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</row>
    <row r="3" spans="1:40" ht="15.75" x14ac:dyDescent="0.25">
      <c r="A3" s="5" t="s">
        <v>1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</row>
    <row r="4" spans="1:40" x14ac:dyDescent="0.25">
      <c r="A4" s="5" t="s">
        <v>2</v>
      </c>
      <c r="B4" s="3"/>
      <c r="C4" s="3"/>
      <c r="D4" s="3"/>
      <c r="E4" s="3"/>
      <c r="F4" s="3"/>
      <c r="G4" s="4"/>
      <c r="H4" s="4"/>
      <c r="I4" s="4"/>
      <c r="J4" s="4"/>
      <c r="K4" s="4"/>
      <c r="L4" s="4"/>
    </row>
    <row r="5" spans="1:40" x14ac:dyDescent="0.25">
      <c r="A5" s="1"/>
      <c r="B5" s="3"/>
      <c r="C5" s="3"/>
      <c r="D5" s="3"/>
      <c r="E5" s="3"/>
      <c r="F5" s="3"/>
      <c r="G5" s="4"/>
      <c r="H5" s="4"/>
      <c r="I5" s="4"/>
      <c r="J5" s="4"/>
      <c r="K5" s="4"/>
      <c r="L5" s="4"/>
    </row>
    <row r="6" spans="1:40" x14ac:dyDescent="0.25">
      <c r="A6" s="1" t="s">
        <v>5</v>
      </c>
      <c r="B6" s="3"/>
      <c r="C6" s="3"/>
      <c r="D6" s="3"/>
      <c r="E6" s="3"/>
      <c r="F6" s="3"/>
      <c r="G6" s="4"/>
      <c r="H6" s="4"/>
      <c r="I6" s="4"/>
      <c r="J6" s="4"/>
      <c r="K6" s="4"/>
      <c r="L6" s="4"/>
    </row>
    <row r="9" spans="1:40" ht="23.25" x14ac:dyDescent="0.35">
      <c r="A9" s="53" t="s">
        <v>60</v>
      </c>
      <c r="B9" s="53"/>
      <c r="C9" s="53"/>
      <c r="D9" s="53"/>
      <c r="E9" s="53"/>
      <c r="F9" s="53"/>
      <c r="G9" s="53"/>
      <c r="H9" s="53"/>
      <c r="I9" s="7"/>
      <c r="J9" s="53" t="s">
        <v>60</v>
      </c>
      <c r="K9" s="53"/>
      <c r="L9" s="53"/>
      <c r="M9" s="53"/>
      <c r="N9" s="53"/>
      <c r="O9" s="53"/>
      <c r="P9" s="53"/>
      <c r="Q9" s="53"/>
      <c r="R9" s="7"/>
      <c r="S9" s="7"/>
      <c r="T9" s="53" t="s">
        <v>60</v>
      </c>
      <c r="U9" s="53"/>
      <c r="V9" s="53"/>
      <c r="W9" s="53"/>
      <c r="X9" s="53"/>
      <c r="Y9" s="53"/>
      <c r="Z9" s="53"/>
      <c r="AA9" s="53"/>
      <c r="AB9" s="53"/>
      <c r="AC9" s="7"/>
      <c r="AD9" s="7"/>
      <c r="AE9" s="53" t="s">
        <v>60</v>
      </c>
      <c r="AF9" s="53"/>
      <c r="AG9" s="53"/>
      <c r="AH9" s="53"/>
      <c r="AI9" s="53"/>
      <c r="AJ9" s="53"/>
      <c r="AK9" s="53"/>
      <c r="AL9" s="53"/>
      <c r="AM9" s="53"/>
    </row>
    <row r="10" spans="1:40" ht="18.75" x14ac:dyDescent="0.3">
      <c r="B10" s="54" t="s">
        <v>8</v>
      </c>
      <c r="C10" s="54"/>
      <c r="D10" s="54"/>
      <c r="E10" s="9"/>
      <c r="F10" s="52" t="s">
        <v>9</v>
      </c>
      <c r="G10" s="52"/>
      <c r="H10" s="52"/>
      <c r="I10" s="8"/>
      <c r="J10" s="8"/>
      <c r="K10" s="54" t="s">
        <v>10</v>
      </c>
      <c r="L10" s="54"/>
      <c r="M10" s="54"/>
      <c r="N10" s="9"/>
      <c r="O10" s="52" t="s">
        <v>9</v>
      </c>
      <c r="P10" s="52"/>
      <c r="Q10" s="52"/>
      <c r="R10" s="8"/>
      <c r="S10" s="8"/>
      <c r="T10" s="8"/>
      <c r="U10" s="54" t="s">
        <v>11</v>
      </c>
      <c r="V10" s="54"/>
      <c r="W10" s="54"/>
      <c r="X10" s="9"/>
      <c r="Y10" s="9"/>
      <c r="Z10" s="52" t="s">
        <v>9</v>
      </c>
      <c r="AA10" s="52"/>
      <c r="AB10" s="52"/>
      <c r="AC10" s="8"/>
      <c r="AD10" s="8"/>
      <c r="AE10" s="8"/>
      <c r="AF10" s="56" t="s">
        <v>14</v>
      </c>
      <c r="AG10" s="57"/>
      <c r="AH10" s="57"/>
      <c r="AI10" s="37"/>
      <c r="AJ10" s="37"/>
      <c r="AK10" s="52" t="s">
        <v>15</v>
      </c>
      <c r="AL10" s="52"/>
      <c r="AM10" s="52"/>
      <c r="AN10" s="8"/>
    </row>
    <row r="11" spans="1:40" s="12" customFormat="1" ht="15.75" x14ac:dyDescent="0.25">
      <c r="A11" s="10" t="s">
        <v>16</v>
      </c>
      <c r="B11" s="10" t="s">
        <v>13</v>
      </c>
      <c r="C11" s="10" t="s">
        <v>18</v>
      </c>
      <c r="D11" s="10" t="s">
        <v>19</v>
      </c>
      <c r="E11" s="10"/>
      <c r="F11" s="10" t="s">
        <v>16</v>
      </c>
      <c r="G11" s="10" t="s">
        <v>22</v>
      </c>
      <c r="H11" s="10" t="s">
        <v>23</v>
      </c>
      <c r="I11" s="10"/>
      <c r="J11" s="10" t="s">
        <v>16</v>
      </c>
      <c r="K11" s="10" t="s">
        <v>13</v>
      </c>
      <c r="L11" s="10" t="s">
        <v>18</v>
      </c>
      <c r="M11" s="10" t="s">
        <v>19</v>
      </c>
      <c r="N11" s="11" t="s">
        <v>13</v>
      </c>
      <c r="O11" s="11" t="s">
        <v>16</v>
      </c>
      <c r="P11" s="10" t="s">
        <v>22</v>
      </c>
      <c r="Q11" s="10" t="s">
        <v>23</v>
      </c>
      <c r="T11" s="10" t="s">
        <v>16</v>
      </c>
      <c r="U11" s="10" t="s">
        <v>13</v>
      </c>
      <c r="V11" s="10" t="s">
        <v>18</v>
      </c>
      <c r="W11" s="10" t="s">
        <v>19</v>
      </c>
      <c r="X11" s="11" t="s">
        <v>61</v>
      </c>
      <c r="Y11" s="11" t="s">
        <v>13</v>
      </c>
      <c r="Z11" s="13" t="s">
        <v>16</v>
      </c>
      <c r="AA11" s="13" t="s">
        <v>22</v>
      </c>
      <c r="AB11" s="13" t="s">
        <v>23</v>
      </c>
      <c r="AC11" s="13"/>
      <c r="AE11" s="10" t="s">
        <v>16</v>
      </c>
      <c r="AF11" s="13" t="s">
        <v>13</v>
      </c>
      <c r="AG11" s="13" t="s">
        <v>18</v>
      </c>
      <c r="AH11" s="13" t="s">
        <v>19</v>
      </c>
      <c r="AI11" s="13" t="s">
        <v>27</v>
      </c>
      <c r="AJ11" s="11" t="s">
        <v>13</v>
      </c>
      <c r="AK11" s="10" t="s">
        <v>16</v>
      </c>
      <c r="AL11" s="10" t="s">
        <v>22</v>
      </c>
      <c r="AM11" s="10" t="s">
        <v>23</v>
      </c>
    </row>
    <row r="12" spans="1:40" x14ac:dyDescent="0.25">
      <c r="A12">
        <v>1</v>
      </c>
      <c r="C12" s="4" t="s">
        <v>28</v>
      </c>
      <c r="D12" s="4"/>
      <c r="F12" s="16">
        <v>1</v>
      </c>
      <c r="G12" s="16">
        <v>7</v>
      </c>
      <c r="H12" s="16">
        <v>3</v>
      </c>
      <c r="J12">
        <v>1</v>
      </c>
      <c r="L12" s="4" t="s">
        <v>28</v>
      </c>
      <c r="M12" s="4"/>
      <c r="O12" s="16">
        <v>1</v>
      </c>
      <c r="P12" s="16">
        <v>8</v>
      </c>
      <c r="Q12" s="16">
        <v>2</v>
      </c>
      <c r="T12">
        <v>1</v>
      </c>
      <c r="V12" t="s">
        <v>28</v>
      </c>
      <c r="X12" t="s">
        <v>29</v>
      </c>
      <c r="Z12" s="45">
        <v>1</v>
      </c>
      <c r="AA12" s="45">
        <v>5</v>
      </c>
      <c r="AB12" s="45">
        <v>5</v>
      </c>
      <c r="AC12" s="19"/>
      <c r="AE12">
        <v>1</v>
      </c>
      <c r="AH12" t="s">
        <v>28</v>
      </c>
      <c r="AI12" s="46" t="s">
        <v>30</v>
      </c>
      <c r="AK12" s="16">
        <v>1</v>
      </c>
      <c r="AL12" s="16">
        <v>7</v>
      </c>
      <c r="AM12" s="16">
        <v>3</v>
      </c>
    </row>
    <row r="13" spans="1:40" x14ac:dyDescent="0.25">
      <c r="C13" s="4" t="s">
        <v>28</v>
      </c>
      <c r="D13" s="4"/>
      <c r="F13" s="16">
        <v>2</v>
      </c>
      <c r="G13" s="16">
        <v>4</v>
      </c>
      <c r="H13" s="16">
        <v>6</v>
      </c>
      <c r="L13" s="4" t="s">
        <v>28</v>
      </c>
      <c r="M13" s="4"/>
      <c r="O13" s="16">
        <v>2</v>
      </c>
      <c r="P13" s="16">
        <v>7</v>
      </c>
      <c r="Q13" s="16">
        <v>3</v>
      </c>
      <c r="W13" t="s">
        <v>28</v>
      </c>
      <c r="X13" s="46" t="s">
        <v>29</v>
      </c>
      <c r="Z13" s="45">
        <v>2</v>
      </c>
      <c r="AA13" s="45">
        <v>8</v>
      </c>
      <c r="AB13" s="45">
        <v>2</v>
      </c>
      <c r="AC13" s="19"/>
      <c r="AH13" t="s">
        <v>28</v>
      </c>
      <c r="AI13" s="46" t="s">
        <v>30</v>
      </c>
      <c r="AK13" s="16">
        <v>2</v>
      </c>
      <c r="AL13" s="16">
        <v>4</v>
      </c>
      <c r="AM13" s="16">
        <v>6</v>
      </c>
    </row>
    <row r="14" spans="1:40" x14ac:dyDescent="0.25">
      <c r="C14" s="4" t="s">
        <v>28</v>
      </c>
      <c r="D14" s="4"/>
      <c r="F14" s="16">
        <v>3</v>
      </c>
      <c r="G14" s="16">
        <v>8</v>
      </c>
      <c r="H14" s="16">
        <v>2</v>
      </c>
      <c r="L14" s="4" t="s">
        <v>28</v>
      </c>
      <c r="M14" s="4"/>
      <c r="O14" s="16">
        <v>3</v>
      </c>
      <c r="P14" s="16">
        <v>7</v>
      </c>
      <c r="Q14" s="16">
        <v>3</v>
      </c>
      <c r="W14" t="s">
        <v>28</v>
      </c>
      <c r="X14" s="46" t="s">
        <v>32</v>
      </c>
      <c r="Z14" s="45">
        <v>3</v>
      </c>
      <c r="AA14" s="45">
        <v>7</v>
      </c>
      <c r="AB14" s="45">
        <v>3</v>
      </c>
      <c r="AC14" s="19"/>
      <c r="AG14" t="s">
        <v>28</v>
      </c>
      <c r="AI14" t="s">
        <v>31</v>
      </c>
      <c r="AK14" s="16">
        <v>3</v>
      </c>
      <c r="AL14" s="16">
        <v>6</v>
      </c>
      <c r="AM14" s="16">
        <v>4</v>
      </c>
    </row>
    <row r="15" spans="1:40" x14ac:dyDescent="0.25">
      <c r="C15" s="4"/>
      <c r="D15" s="4" t="s">
        <v>28</v>
      </c>
      <c r="F15" s="16">
        <v>4</v>
      </c>
      <c r="G15" s="16">
        <v>8</v>
      </c>
      <c r="H15" s="16">
        <v>2</v>
      </c>
      <c r="L15" s="4"/>
      <c r="M15" s="4" t="s">
        <v>28</v>
      </c>
      <c r="O15" s="16">
        <v>4</v>
      </c>
      <c r="P15" s="16">
        <v>10</v>
      </c>
      <c r="Q15" s="16">
        <v>0</v>
      </c>
      <c r="W15" t="s">
        <v>28</v>
      </c>
      <c r="X15" s="46" t="s">
        <v>29</v>
      </c>
      <c r="Z15" s="45">
        <v>4</v>
      </c>
      <c r="AA15" s="45">
        <v>3</v>
      </c>
      <c r="AB15" s="45">
        <v>7</v>
      </c>
      <c r="AC15" s="19"/>
      <c r="AG15" t="s">
        <v>28</v>
      </c>
      <c r="AI15" t="s">
        <v>31</v>
      </c>
      <c r="AK15" s="16">
        <v>4</v>
      </c>
      <c r="AL15" s="16">
        <v>7</v>
      </c>
      <c r="AM15" s="16">
        <v>3</v>
      </c>
    </row>
    <row r="16" spans="1:40" x14ac:dyDescent="0.25">
      <c r="C16" s="4"/>
      <c r="D16" s="4" t="s">
        <v>28</v>
      </c>
      <c r="F16" s="16">
        <v>5</v>
      </c>
      <c r="G16" s="16">
        <v>6</v>
      </c>
      <c r="H16" s="16">
        <v>4</v>
      </c>
      <c r="L16" s="4" t="s">
        <v>28</v>
      </c>
      <c r="M16" s="4"/>
      <c r="O16" s="16">
        <v>5</v>
      </c>
      <c r="P16" s="16">
        <v>6</v>
      </c>
      <c r="Q16" s="16">
        <v>4</v>
      </c>
      <c r="V16" t="s">
        <v>28</v>
      </c>
      <c r="X16" t="s">
        <v>29</v>
      </c>
      <c r="Z16" s="45">
        <v>5</v>
      </c>
      <c r="AA16" s="45">
        <v>8</v>
      </c>
      <c r="AB16" s="45">
        <v>2</v>
      </c>
      <c r="AC16" s="19"/>
      <c r="AG16" t="s">
        <v>28</v>
      </c>
      <c r="AI16" s="34" t="s">
        <v>30</v>
      </c>
      <c r="AK16" s="16">
        <v>5</v>
      </c>
      <c r="AL16" s="16">
        <v>5</v>
      </c>
      <c r="AM16" s="16">
        <v>5</v>
      </c>
    </row>
    <row r="17" spans="1:40" x14ac:dyDescent="0.25">
      <c r="C17" s="4" t="s">
        <v>28</v>
      </c>
      <c r="D17" s="4"/>
      <c r="F17" s="16">
        <v>6</v>
      </c>
      <c r="G17" s="16">
        <v>8</v>
      </c>
      <c r="H17" s="16">
        <v>2</v>
      </c>
      <c r="L17" s="4" t="s">
        <v>28</v>
      </c>
      <c r="M17" s="4"/>
      <c r="O17" s="16">
        <v>6</v>
      </c>
      <c r="P17" s="16">
        <v>7</v>
      </c>
      <c r="Q17" s="16">
        <v>3</v>
      </c>
      <c r="V17" t="s">
        <v>28</v>
      </c>
      <c r="X17" t="s">
        <v>29</v>
      </c>
      <c r="Z17" s="45">
        <v>6</v>
      </c>
      <c r="AA17" s="45">
        <v>8</v>
      </c>
      <c r="AB17" s="45">
        <v>2</v>
      </c>
      <c r="AC17" s="19"/>
      <c r="AG17" t="s">
        <v>28</v>
      </c>
      <c r="AI17" s="34" t="s">
        <v>30</v>
      </c>
      <c r="AK17" s="16">
        <v>6</v>
      </c>
      <c r="AL17" s="16">
        <v>4</v>
      </c>
      <c r="AM17" s="16">
        <v>6</v>
      </c>
    </row>
    <row r="18" spans="1:40" x14ac:dyDescent="0.25">
      <c r="C18" s="4" t="s">
        <v>28</v>
      </c>
      <c r="D18" s="4"/>
      <c r="F18" s="16">
        <v>7</v>
      </c>
      <c r="G18" s="16">
        <v>5</v>
      </c>
      <c r="H18" s="16">
        <v>5</v>
      </c>
      <c r="L18" s="4"/>
      <c r="M18" s="4" t="s">
        <v>28</v>
      </c>
      <c r="O18" s="16">
        <v>7</v>
      </c>
      <c r="P18" s="16">
        <v>5</v>
      </c>
      <c r="Q18" s="16">
        <v>5</v>
      </c>
      <c r="W18" t="s">
        <v>28</v>
      </c>
      <c r="X18" s="46" t="s">
        <v>32</v>
      </c>
      <c r="Z18" s="45">
        <v>7</v>
      </c>
      <c r="AA18" s="45">
        <v>3</v>
      </c>
      <c r="AB18" s="45">
        <v>7</v>
      </c>
      <c r="AC18" s="19"/>
      <c r="AH18" t="s">
        <v>28</v>
      </c>
      <c r="AI18" s="46" t="s">
        <v>30</v>
      </c>
      <c r="AK18" s="16">
        <v>7</v>
      </c>
      <c r="AL18" s="16">
        <v>5</v>
      </c>
      <c r="AM18" s="16">
        <v>5</v>
      </c>
    </row>
    <row r="19" spans="1:40" x14ac:dyDescent="0.25">
      <c r="C19" s="4" t="s">
        <v>28</v>
      </c>
      <c r="D19" s="4"/>
      <c r="F19" s="16">
        <v>8</v>
      </c>
      <c r="G19" s="16">
        <v>7</v>
      </c>
      <c r="H19" s="16">
        <v>3</v>
      </c>
      <c r="L19" s="4" t="s">
        <v>28</v>
      </c>
      <c r="M19" s="4"/>
      <c r="O19" s="16">
        <v>8</v>
      </c>
      <c r="P19" s="16">
        <v>7</v>
      </c>
      <c r="Q19" s="16">
        <v>3</v>
      </c>
      <c r="W19" t="s">
        <v>28</v>
      </c>
      <c r="X19" s="46" t="s">
        <v>29</v>
      </c>
      <c r="Z19" s="45">
        <v>8</v>
      </c>
      <c r="AA19" s="45">
        <v>8</v>
      </c>
      <c r="AB19" s="45">
        <v>2</v>
      </c>
      <c r="AC19" s="19"/>
      <c r="AG19" t="s">
        <v>28</v>
      </c>
      <c r="AI19" t="s">
        <v>31</v>
      </c>
      <c r="AK19" s="16">
        <v>8</v>
      </c>
      <c r="AL19" s="16">
        <v>5</v>
      </c>
      <c r="AM19" s="16">
        <v>5</v>
      </c>
    </row>
    <row r="20" spans="1:40" x14ac:dyDescent="0.25">
      <c r="C20" s="4"/>
      <c r="D20" s="4" t="s">
        <v>28</v>
      </c>
      <c r="F20" s="16">
        <v>9</v>
      </c>
      <c r="G20" s="16">
        <v>5</v>
      </c>
      <c r="H20" s="16">
        <v>5</v>
      </c>
      <c r="L20" s="4" t="s">
        <v>28</v>
      </c>
      <c r="M20" s="4"/>
      <c r="O20" s="16">
        <v>9</v>
      </c>
      <c r="P20" s="16">
        <v>9</v>
      </c>
      <c r="Q20" s="16">
        <v>1</v>
      </c>
      <c r="V20" t="s">
        <v>28</v>
      </c>
      <c r="X20" t="s">
        <v>29</v>
      </c>
      <c r="Z20" s="45">
        <v>9</v>
      </c>
      <c r="AA20" s="45">
        <v>7</v>
      </c>
      <c r="AB20" s="45">
        <v>3</v>
      </c>
      <c r="AC20" s="19"/>
      <c r="AG20" t="s">
        <v>28</v>
      </c>
      <c r="AI20" t="s">
        <v>30</v>
      </c>
      <c r="AK20" s="16">
        <v>9</v>
      </c>
      <c r="AL20" s="16">
        <v>5</v>
      </c>
      <c r="AM20" s="16">
        <v>5</v>
      </c>
    </row>
    <row r="21" spans="1:40" x14ac:dyDescent="0.25">
      <c r="C21" s="4" t="s">
        <v>28</v>
      </c>
      <c r="D21" s="4"/>
      <c r="F21" s="16">
        <v>10</v>
      </c>
      <c r="G21" s="16">
        <v>6</v>
      </c>
      <c r="H21" s="16">
        <v>4</v>
      </c>
      <c r="L21" s="4" t="s">
        <v>28</v>
      </c>
      <c r="M21" s="4"/>
      <c r="O21" s="16">
        <v>10</v>
      </c>
      <c r="P21" s="16">
        <v>7</v>
      </c>
      <c r="Q21" s="16">
        <v>3</v>
      </c>
      <c r="V21" t="s">
        <v>28</v>
      </c>
      <c r="X21" t="s">
        <v>29</v>
      </c>
      <c r="Z21" s="45">
        <v>10</v>
      </c>
      <c r="AA21" s="45">
        <v>7</v>
      </c>
      <c r="AB21" s="45">
        <v>3</v>
      </c>
      <c r="AC21" s="19" t="s">
        <v>59</v>
      </c>
      <c r="AG21" t="s">
        <v>28</v>
      </c>
      <c r="AI21" t="s">
        <v>30</v>
      </c>
      <c r="AK21" s="16">
        <v>10</v>
      </c>
      <c r="AL21" s="16">
        <v>5</v>
      </c>
      <c r="AM21" s="16">
        <v>5</v>
      </c>
    </row>
    <row r="22" spans="1:40" x14ac:dyDescent="0.25">
      <c r="A22">
        <v>2</v>
      </c>
      <c r="C22" s="4"/>
      <c r="D22" s="4" t="s">
        <v>28</v>
      </c>
      <c r="F22" s="22" t="s">
        <v>34</v>
      </c>
      <c r="G22" s="22">
        <f>SUM(G12:G21)</f>
        <v>64</v>
      </c>
      <c r="H22" s="22">
        <f>SUM(H12:H21)</f>
        <v>36</v>
      </c>
      <c r="I22" s="43">
        <f>H22/100</f>
        <v>0.36</v>
      </c>
      <c r="J22">
        <v>2</v>
      </c>
      <c r="L22" s="4" t="s">
        <v>28</v>
      </c>
      <c r="M22" s="4"/>
      <c r="O22" s="22" t="s">
        <v>62</v>
      </c>
      <c r="P22" s="22">
        <f>SUM(P12:P21)</f>
        <v>73</v>
      </c>
      <c r="Q22" s="22">
        <f>SUM(Q12:Q21)</f>
        <v>27</v>
      </c>
      <c r="R22" s="43">
        <f>Q22/(P22+Q22)</f>
        <v>0.27</v>
      </c>
      <c r="T22">
        <v>2</v>
      </c>
      <c r="V22" t="s">
        <v>28</v>
      </c>
      <c r="X22" t="s">
        <v>29</v>
      </c>
      <c r="Z22" s="47" t="s">
        <v>35</v>
      </c>
      <c r="AA22" s="47">
        <f>SUM(AA12:AA21)</f>
        <v>64</v>
      </c>
      <c r="AB22" s="47">
        <f>SUM(AB12:AB21)</f>
        <v>36</v>
      </c>
      <c r="AC22" s="48">
        <f>AB22/(AA22+AB22)</f>
        <v>0.36</v>
      </c>
      <c r="AD22" s="49"/>
      <c r="AE22">
        <v>2</v>
      </c>
      <c r="AG22" t="s">
        <v>28</v>
      </c>
      <c r="AI22" t="s">
        <v>31</v>
      </c>
      <c r="AK22" s="22" t="s">
        <v>35</v>
      </c>
      <c r="AL22" s="22">
        <f>SUM(AL12:AL21)</f>
        <v>53</v>
      </c>
      <c r="AM22" s="22">
        <f>SUM(AM12:AM21)</f>
        <v>47</v>
      </c>
      <c r="AN22" s="23">
        <f>AM22/(AL22+AM22)</f>
        <v>0.47</v>
      </c>
    </row>
    <row r="23" spans="1:40" x14ac:dyDescent="0.25">
      <c r="C23" s="4"/>
      <c r="D23" s="4" t="s">
        <v>28</v>
      </c>
      <c r="L23" s="4" t="s">
        <v>28</v>
      </c>
      <c r="M23" s="4"/>
      <c r="V23" t="s">
        <v>28</v>
      </c>
      <c r="X23" t="s">
        <v>32</v>
      </c>
      <c r="Z23" s="19"/>
      <c r="AA23" s="19"/>
      <c r="AB23" s="19"/>
      <c r="AC23" s="19"/>
      <c r="AG23" t="s">
        <v>28</v>
      </c>
      <c r="AI23" t="s">
        <v>31</v>
      </c>
    </row>
    <row r="24" spans="1:40" ht="18.75" x14ac:dyDescent="0.3">
      <c r="C24" s="4" t="s">
        <v>28</v>
      </c>
      <c r="D24" s="4"/>
      <c r="L24" s="4" t="s">
        <v>28</v>
      </c>
      <c r="M24" s="4"/>
      <c r="W24" t="s">
        <v>28</v>
      </c>
      <c r="X24" s="46" t="s">
        <v>29</v>
      </c>
      <c r="Z24" s="58" t="s">
        <v>36</v>
      </c>
      <c r="AA24" s="58"/>
      <c r="AB24" s="58"/>
      <c r="AC24" s="19"/>
      <c r="AG24" t="s">
        <v>28</v>
      </c>
      <c r="AI24" t="s">
        <v>31</v>
      </c>
      <c r="AK24" s="52" t="s">
        <v>37</v>
      </c>
      <c r="AL24" s="52"/>
      <c r="AM24" s="52"/>
    </row>
    <row r="25" spans="1:40" ht="15.75" x14ac:dyDescent="0.25">
      <c r="C25" s="4" t="s">
        <v>28</v>
      </c>
      <c r="D25" s="4"/>
      <c r="F25" t="s">
        <v>13</v>
      </c>
      <c r="L25" s="4" t="s">
        <v>28</v>
      </c>
      <c r="M25" s="4"/>
      <c r="O25" t="s">
        <v>13</v>
      </c>
      <c r="V25" t="s">
        <v>28</v>
      </c>
      <c r="X25" t="s">
        <v>29</v>
      </c>
      <c r="Z25" s="13" t="s">
        <v>16</v>
      </c>
      <c r="AA25" s="13" t="s">
        <v>22</v>
      </c>
      <c r="AB25" s="13" t="s">
        <v>23</v>
      </c>
      <c r="AC25" s="13"/>
      <c r="AH25" t="s">
        <v>28</v>
      </c>
      <c r="AI25" s="46" t="s">
        <v>30</v>
      </c>
      <c r="AK25" s="10" t="s">
        <v>16</v>
      </c>
      <c r="AL25" s="10" t="s">
        <v>22</v>
      </c>
      <c r="AM25" s="10" t="s">
        <v>23</v>
      </c>
    </row>
    <row r="26" spans="1:40" x14ac:dyDescent="0.25">
      <c r="C26" s="4"/>
      <c r="D26" s="4" t="s">
        <v>28</v>
      </c>
      <c r="L26" s="4"/>
      <c r="M26" s="4" t="s">
        <v>28</v>
      </c>
      <c r="V26" t="s">
        <v>28</v>
      </c>
      <c r="X26" t="s">
        <v>29</v>
      </c>
      <c r="Z26" s="45">
        <v>1</v>
      </c>
      <c r="AA26" s="50">
        <v>0</v>
      </c>
      <c r="AB26" s="50">
        <v>2</v>
      </c>
      <c r="AC26" s="19"/>
      <c r="AH26" t="s">
        <v>28</v>
      </c>
      <c r="AI26" s="46" t="s">
        <v>30</v>
      </c>
      <c r="AK26" s="4">
        <v>1</v>
      </c>
      <c r="AL26">
        <v>3</v>
      </c>
      <c r="AM26">
        <v>0</v>
      </c>
    </row>
    <row r="27" spans="1:40" x14ac:dyDescent="0.25">
      <c r="C27" s="4" t="s">
        <v>28</v>
      </c>
      <c r="D27" s="4"/>
      <c r="L27" s="4"/>
      <c r="M27" s="4" t="s">
        <v>28</v>
      </c>
      <c r="V27" t="s">
        <v>28</v>
      </c>
      <c r="X27" t="s">
        <v>32</v>
      </c>
      <c r="Z27" s="45">
        <v>2</v>
      </c>
      <c r="AA27" s="50">
        <v>3</v>
      </c>
      <c r="AB27" s="50">
        <v>1</v>
      </c>
      <c r="AC27" s="19"/>
      <c r="AH27" t="s">
        <v>28</v>
      </c>
      <c r="AI27" s="46" t="s">
        <v>30</v>
      </c>
      <c r="AK27" s="4">
        <v>2</v>
      </c>
      <c r="AL27">
        <v>1</v>
      </c>
      <c r="AM27">
        <v>2</v>
      </c>
    </row>
    <row r="28" spans="1:40" x14ac:dyDescent="0.25">
      <c r="C28" s="4"/>
      <c r="D28" s="4" t="s">
        <v>28</v>
      </c>
      <c r="L28" s="4"/>
      <c r="M28" s="4" t="s">
        <v>28</v>
      </c>
      <c r="W28" t="s">
        <v>28</v>
      </c>
      <c r="X28" s="46" t="s">
        <v>32</v>
      </c>
      <c r="Z28" s="45">
        <v>3</v>
      </c>
      <c r="AA28" s="50">
        <v>2</v>
      </c>
      <c r="AB28" s="50">
        <v>0</v>
      </c>
      <c r="AC28" s="19"/>
      <c r="AH28" t="s">
        <v>28</v>
      </c>
      <c r="AI28" s="46" t="s">
        <v>30</v>
      </c>
      <c r="AK28" s="4">
        <v>3</v>
      </c>
      <c r="AL28">
        <v>2</v>
      </c>
      <c r="AM28">
        <v>1</v>
      </c>
    </row>
    <row r="29" spans="1:40" x14ac:dyDescent="0.25">
      <c r="C29" s="4"/>
      <c r="D29" s="4" t="s">
        <v>28</v>
      </c>
      <c r="L29" s="4" t="s">
        <v>28</v>
      </c>
      <c r="M29" s="4"/>
      <c r="V29" t="s">
        <v>28</v>
      </c>
      <c r="X29" t="s">
        <v>32</v>
      </c>
      <c r="Z29" s="45">
        <v>4</v>
      </c>
      <c r="AA29" s="50">
        <v>1</v>
      </c>
      <c r="AB29" s="50">
        <v>3</v>
      </c>
      <c r="AC29" s="19"/>
      <c r="AG29" t="s">
        <v>28</v>
      </c>
      <c r="AI29" t="s">
        <v>30</v>
      </c>
      <c r="AK29" s="4">
        <v>4</v>
      </c>
      <c r="AL29">
        <v>3</v>
      </c>
      <c r="AM29">
        <v>1</v>
      </c>
    </row>
    <row r="30" spans="1:40" x14ac:dyDescent="0.25">
      <c r="C30" s="4"/>
      <c r="D30" s="4" t="s">
        <v>28</v>
      </c>
      <c r="L30" s="4" t="s">
        <v>28</v>
      </c>
      <c r="M30" s="4"/>
      <c r="V30" t="s">
        <v>28</v>
      </c>
      <c r="X30" t="s">
        <v>29</v>
      </c>
      <c r="Z30" s="45">
        <v>5</v>
      </c>
      <c r="AA30" s="50">
        <v>4</v>
      </c>
      <c r="AB30" s="50">
        <v>0</v>
      </c>
      <c r="AC30" s="19"/>
      <c r="AG30" t="s">
        <v>28</v>
      </c>
      <c r="AI30" t="s">
        <v>30</v>
      </c>
      <c r="AK30" s="4">
        <v>5</v>
      </c>
      <c r="AL30">
        <v>2</v>
      </c>
      <c r="AM30">
        <v>2</v>
      </c>
    </row>
    <row r="31" spans="1:40" x14ac:dyDescent="0.25">
      <c r="C31" s="4" t="s">
        <v>28</v>
      </c>
      <c r="D31" s="4"/>
      <c r="L31" s="4" t="s">
        <v>28</v>
      </c>
      <c r="M31" s="4"/>
      <c r="V31" t="s">
        <v>28</v>
      </c>
      <c r="X31" t="s">
        <v>29</v>
      </c>
      <c r="Z31" s="45">
        <v>6</v>
      </c>
      <c r="AA31" s="50">
        <v>1</v>
      </c>
      <c r="AB31" s="50">
        <v>0</v>
      </c>
      <c r="AC31" s="19"/>
      <c r="AH31" t="s">
        <v>28</v>
      </c>
      <c r="AI31" s="46" t="s">
        <v>30</v>
      </c>
      <c r="AK31" s="4">
        <v>6</v>
      </c>
      <c r="AL31">
        <v>0</v>
      </c>
      <c r="AM31">
        <v>0</v>
      </c>
    </row>
    <row r="32" spans="1:40" x14ac:dyDescent="0.25">
      <c r="A32">
        <v>3</v>
      </c>
      <c r="C32" s="4" t="s">
        <v>28</v>
      </c>
      <c r="D32" s="4"/>
      <c r="H32" s="16">
        <v>3</v>
      </c>
      <c r="J32">
        <v>3</v>
      </c>
      <c r="L32" s="4" t="s">
        <v>28</v>
      </c>
      <c r="M32" s="4"/>
      <c r="Q32" s="16">
        <v>2</v>
      </c>
      <c r="T32">
        <v>3</v>
      </c>
      <c r="W32" t="s">
        <v>28</v>
      </c>
      <c r="X32" s="46" t="s">
        <v>29</v>
      </c>
      <c r="Z32" s="45">
        <v>7</v>
      </c>
      <c r="AA32" s="50">
        <v>3</v>
      </c>
      <c r="AB32" s="50">
        <v>2</v>
      </c>
      <c r="AC32" s="19"/>
      <c r="AE32">
        <v>3</v>
      </c>
      <c r="AG32" t="s">
        <v>28</v>
      </c>
      <c r="AI32" t="s">
        <v>30</v>
      </c>
      <c r="AK32" s="4">
        <v>7</v>
      </c>
      <c r="AL32">
        <v>2</v>
      </c>
      <c r="AM32">
        <v>2</v>
      </c>
    </row>
    <row r="33" spans="1:40" x14ac:dyDescent="0.25">
      <c r="C33" s="4" t="s">
        <v>28</v>
      </c>
      <c r="D33" s="4"/>
      <c r="H33" s="16">
        <v>6</v>
      </c>
      <c r="L33" s="4" t="s">
        <v>28</v>
      </c>
      <c r="M33" s="4"/>
      <c r="Q33" s="16">
        <v>3</v>
      </c>
      <c r="W33" t="s">
        <v>28</v>
      </c>
      <c r="X33" s="46" t="s">
        <v>29</v>
      </c>
      <c r="Z33" s="45">
        <v>8</v>
      </c>
      <c r="AA33" s="50">
        <v>2</v>
      </c>
      <c r="AB33" s="50">
        <v>0</v>
      </c>
      <c r="AC33" s="19"/>
      <c r="AG33" t="s">
        <v>28</v>
      </c>
      <c r="AI33" t="s">
        <v>30</v>
      </c>
      <c r="AK33" s="4">
        <v>8</v>
      </c>
      <c r="AL33">
        <v>5</v>
      </c>
      <c r="AM33">
        <v>2</v>
      </c>
    </row>
    <row r="34" spans="1:40" x14ac:dyDescent="0.25">
      <c r="C34" s="4" t="s">
        <v>28</v>
      </c>
      <c r="D34" s="4"/>
      <c r="H34" s="16">
        <v>2</v>
      </c>
      <c r="L34" s="4" t="s">
        <v>28</v>
      </c>
      <c r="M34" s="4"/>
      <c r="Q34" s="16">
        <v>3</v>
      </c>
      <c r="W34" t="s">
        <v>28</v>
      </c>
      <c r="X34" s="46" t="s">
        <v>29</v>
      </c>
      <c r="Z34" s="45">
        <v>9</v>
      </c>
      <c r="AA34" s="50">
        <v>4</v>
      </c>
      <c r="AB34" s="50">
        <v>0</v>
      </c>
      <c r="AC34" s="19"/>
      <c r="AG34" t="s">
        <v>28</v>
      </c>
      <c r="AI34" t="s">
        <v>30</v>
      </c>
      <c r="AK34" s="4">
        <v>9</v>
      </c>
      <c r="AL34">
        <v>3</v>
      </c>
      <c r="AM34">
        <v>0</v>
      </c>
    </row>
    <row r="35" spans="1:40" x14ac:dyDescent="0.25">
      <c r="C35" s="4" t="s">
        <v>28</v>
      </c>
      <c r="D35" s="4"/>
      <c r="H35" s="16">
        <v>2</v>
      </c>
      <c r="L35" s="4"/>
      <c r="M35" s="4" t="s">
        <v>28</v>
      </c>
      <c r="Q35" s="16">
        <v>0</v>
      </c>
      <c r="V35" t="s">
        <v>28</v>
      </c>
      <c r="X35" t="s">
        <v>29</v>
      </c>
      <c r="Z35" s="45">
        <v>10</v>
      </c>
      <c r="AA35" s="50">
        <v>1</v>
      </c>
      <c r="AB35" s="50">
        <v>0</v>
      </c>
      <c r="AC35" s="19"/>
      <c r="AG35" t="s">
        <v>28</v>
      </c>
      <c r="AI35" t="s">
        <v>31</v>
      </c>
      <c r="AK35" s="4">
        <v>10</v>
      </c>
      <c r="AL35">
        <v>0</v>
      </c>
      <c r="AM35">
        <v>1</v>
      </c>
    </row>
    <row r="36" spans="1:40" x14ac:dyDescent="0.25">
      <c r="C36" s="4" t="s">
        <v>28</v>
      </c>
      <c r="D36" s="4"/>
      <c r="H36" s="16">
        <v>4</v>
      </c>
      <c r="L36" s="4"/>
      <c r="M36" s="4" t="s">
        <v>28</v>
      </c>
      <c r="Q36" s="16">
        <v>4</v>
      </c>
      <c r="V36" t="s">
        <v>28</v>
      </c>
      <c r="X36" t="s">
        <v>29</v>
      </c>
      <c r="Z36" s="47" t="s">
        <v>38</v>
      </c>
      <c r="AA36" s="50">
        <f>SUM(AA26:AA35)</f>
        <v>21</v>
      </c>
      <c r="AB36" s="50">
        <f>SUM(AB26:AB35)</f>
        <v>8</v>
      </c>
      <c r="AC36" s="51">
        <f>AB36/(AB36+AA36)</f>
        <v>0.27586206896551724</v>
      </c>
      <c r="AH36" t="s">
        <v>28</v>
      </c>
      <c r="AI36" s="46" t="s">
        <v>30</v>
      </c>
      <c r="AK36" s="22" t="s">
        <v>38</v>
      </c>
      <c r="AL36" s="26">
        <f>SUM(AL26:AL35)</f>
        <v>21</v>
      </c>
      <c r="AM36" s="26">
        <f>SUM(AM26:AM35)</f>
        <v>11</v>
      </c>
      <c r="AN36" s="27">
        <f>AM36/(AL36+AM36)</f>
        <v>0.34375</v>
      </c>
    </row>
    <row r="37" spans="1:40" x14ac:dyDescent="0.25">
      <c r="C37" s="4"/>
      <c r="D37" s="4" t="s">
        <v>28</v>
      </c>
      <c r="H37" s="16">
        <v>2</v>
      </c>
      <c r="L37" s="4" t="s">
        <v>28</v>
      </c>
      <c r="M37" s="4"/>
      <c r="Q37" s="16">
        <v>3</v>
      </c>
      <c r="V37" t="s">
        <v>28</v>
      </c>
      <c r="X37" t="s">
        <v>29</v>
      </c>
      <c r="Z37" s="19"/>
      <c r="AA37" s="19"/>
      <c r="AB37" s="19"/>
      <c r="AC37" s="19"/>
      <c r="AG37" t="s">
        <v>28</v>
      </c>
      <c r="AI37" t="s">
        <v>31</v>
      </c>
    </row>
    <row r="38" spans="1:40" x14ac:dyDescent="0.25">
      <c r="C38" s="4"/>
      <c r="D38" s="4" t="s">
        <v>28</v>
      </c>
      <c r="H38" s="16">
        <v>5</v>
      </c>
      <c r="L38" s="4" t="s">
        <v>28</v>
      </c>
      <c r="M38" s="4"/>
      <c r="Q38" s="16">
        <v>5</v>
      </c>
      <c r="V38" t="s">
        <v>28</v>
      </c>
      <c r="X38" t="s">
        <v>32</v>
      </c>
      <c r="Z38" s="19"/>
      <c r="AA38" s="19"/>
      <c r="AB38" s="19"/>
      <c r="AC38" s="19"/>
      <c r="AH38" t="s">
        <v>28</v>
      </c>
      <c r="AI38" s="46" t="s">
        <v>31</v>
      </c>
    </row>
    <row r="39" spans="1:40" ht="18.75" x14ac:dyDescent="0.3">
      <c r="C39" s="4" t="s">
        <v>28</v>
      </c>
      <c r="D39" s="4"/>
      <c r="H39" s="16">
        <v>3</v>
      </c>
      <c r="L39" s="4"/>
      <c r="M39" s="4" t="s">
        <v>28</v>
      </c>
      <c r="Q39" s="16">
        <v>3</v>
      </c>
      <c r="V39" t="s">
        <v>28</v>
      </c>
      <c r="X39" t="s">
        <v>29</v>
      </c>
      <c r="Z39" s="58" t="s">
        <v>39</v>
      </c>
      <c r="AA39" s="58"/>
      <c r="AB39" s="58"/>
      <c r="AC39" s="19"/>
      <c r="AG39" t="s">
        <v>28</v>
      </c>
      <c r="AI39" t="s">
        <v>30</v>
      </c>
      <c r="AK39" s="52" t="s">
        <v>40</v>
      </c>
      <c r="AL39" s="52"/>
      <c r="AM39" s="52"/>
    </row>
    <row r="40" spans="1:40" ht="15.75" x14ac:dyDescent="0.25">
      <c r="C40" s="4" t="s">
        <v>28</v>
      </c>
      <c r="D40" s="4"/>
      <c r="H40" s="16">
        <v>5</v>
      </c>
      <c r="L40" s="4" t="s">
        <v>28</v>
      </c>
      <c r="M40" s="4"/>
      <c r="Q40" s="16">
        <v>1</v>
      </c>
      <c r="V40" t="s">
        <v>28</v>
      </c>
      <c r="X40" t="s">
        <v>29</v>
      </c>
      <c r="Z40" s="13" t="s">
        <v>16</v>
      </c>
      <c r="AA40" s="13" t="s">
        <v>22</v>
      </c>
      <c r="AB40" s="13" t="s">
        <v>23</v>
      </c>
      <c r="AC40" s="13"/>
      <c r="AH40" t="s">
        <v>28</v>
      </c>
      <c r="AI40" s="46" t="s">
        <v>30</v>
      </c>
      <c r="AK40" s="10" t="s">
        <v>16</v>
      </c>
      <c r="AL40" s="10" t="s">
        <v>22</v>
      </c>
      <c r="AM40" s="10" t="s">
        <v>23</v>
      </c>
    </row>
    <row r="41" spans="1:40" x14ac:dyDescent="0.25">
      <c r="C41" s="4" t="s">
        <v>28</v>
      </c>
      <c r="D41" s="4"/>
      <c r="H41" s="16">
        <v>4</v>
      </c>
      <c r="L41" s="4" t="s">
        <v>28</v>
      </c>
      <c r="M41" s="4"/>
      <c r="Q41" s="16">
        <v>3</v>
      </c>
      <c r="V41" t="s">
        <v>28</v>
      </c>
      <c r="X41" t="s">
        <v>32</v>
      </c>
      <c r="Z41" s="45">
        <v>1</v>
      </c>
      <c r="AA41" s="50">
        <v>5</v>
      </c>
      <c r="AB41" s="50">
        <v>3</v>
      </c>
      <c r="AC41" s="19"/>
      <c r="AH41" t="s">
        <v>28</v>
      </c>
      <c r="AI41" s="46" t="s">
        <v>30</v>
      </c>
      <c r="AK41" s="4">
        <v>1</v>
      </c>
      <c r="AL41">
        <v>4</v>
      </c>
      <c r="AM41">
        <v>3</v>
      </c>
    </row>
    <row r="42" spans="1:40" x14ac:dyDescent="0.25">
      <c r="A42">
        <v>4</v>
      </c>
      <c r="C42" s="4" t="s">
        <v>28</v>
      </c>
      <c r="D42" s="4"/>
      <c r="G42" s="29" t="s">
        <v>41</v>
      </c>
      <c r="H42" s="29">
        <f>AVERAGE(H32:H41)</f>
        <v>3.6</v>
      </c>
      <c r="J42">
        <v>4</v>
      </c>
      <c r="L42" s="4" t="s">
        <v>28</v>
      </c>
      <c r="M42" s="4"/>
      <c r="P42" s="29" t="s">
        <v>41</v>
      </c>
      <c r="Q42" s="29">
        <f>AVERAGE(Q32:Q41)</f>
        <v>2.7</v>
      </c>
      <c r="T42">
        <v>4</v>
      </c>
      <c r="W42" t="s">
        <v>28</v>
      </c>
      <c r="X42" s="46" t="s">
        <v>32</v>
      </c>
      <c r="Z42" s="45">
        <v>2</v>
      </c>
      <c r="AA42" s="50">
        <v>5</v>
      </c>
      <c r="AB42" s="50">
        <v>1</v>
      </c>
      <c r="AC42" s="19"/>
      <c r="AE42">
        <v>4</v>
      </c>
      <c r="AG42" t="s">
        <v>28</v>
      </c>
      <c r="AI42" t="s">
        <v>30</v>
      </c>
      <c r="AK42" s="4">
        <v>2</v>
      </c>
      <c r="AL42">
        <v>3</v>
      </c>
      <c r="AM42">
        <v>4</v>
      </c>
    </row>
    <row r="43" spans="1:40" x14ac:dyDescent="0.25">
      <c r="C43" s="4" t="s">
        <v>28</v>
      </c>
      <c r="D43" s="4"/>
      <c r="G43" s="29" t="s">
        <v>42</v>
      </c>
      <c r="H43" s="29">
        <f>STDEV(H32:H41)</f>
        <v>1.4298407059684815</v>
      </c>
      <c r="L43" s="4" t="s">
        <v>28</v>
      </c>
      <c r="M43" s="4"/>
      <c r="P43" s="29" t="s">
        <v>42</v>
      </c>
      <c r="Q43" s="29">
        <f>STDEV(Q32:Q41)</f>
        <v>1.4181364924121764</v>
      </c>
      <c r="W43" t="s">
        <v>28</v>
      </c>
      <c r="X43" s="46" t="s">
        <v>32</v>
      </c>
      <c r="Z43" s="45">
        <v>3</v>
      </c>
      <c r="AA43" s="50">
        <v>5</v>
      </c>
      <c r="AB43" s="50">
        <v>3</v>
      </c>
      <c r="AC43" s="19"/>
      <c r="AG43" t="s">
        <v>28</v>
      </c>
      <c r="AI43" t="s">
        <v>30</v>
      </c>
      <c r="AK43" s="4">
        <v>3</v>
      </c>
      <c r="AL43">
        <v>4</v>
      </c>
      <c r="AM43">
        <v>3</v>
      </c>
    </row>
    <row r="44" spans="1:40" x14ac:dyDescent="0.25">
      <c r="C44" s="4" t="s">
        <v>28</v>
      </c>
      <c r="D44" s="4"/>
      <c r="G44" s="29" t="s">
        <v>43</v>
      </c>
      <c r="H44" s="29">
        <f>H43/SQRT(10)</f>
        <v>0.4521553322083513</v>
      </c>
      <c r="L44" s="4" t="s">
        <v>28</v>
      </c>
      <c r="M44" s="4"/>
      <c r="P44" s="29" t="s">
        <v>43</v>
      </c>
      <c r="Q44" s="29">
        <f>Q43/SQRT(10)</f>
        <v>0.44845413490245695</v>
      </c>
      <c r="W44" t="s">
        <v>28</v>
      </c>
      <c r="X44" s="46" t="s">
        <v>29</v>
      </c>
      <c r="Z44" s="45">
        <v>4</v>
      </c>
      <c r="AA44" s="50">
        <v>2</v>
      </c>
      <c r="AB44" s="50">
        <v>4</v>
      </c>
      <c r="AC44" s="19"/>
      <c r="AH44" t="s">
        <v>28</v>
      </c>
      <c r="AI44" s="46" t="s">
        <v>30</v>
      </c>
      <c r="AK44" s="4">
        <v>4</v>
      </c>
      <c r="AL44">
        <v>4</v>
      </c>
      <c r="AM44">
        <v>2</v>
      </c>
    </row>
    <row r="45" spans="1:40" x14ac:dyDescent="0.25">
      <c r="C45" s="4" t="s">
        <v>28</v>
      </c>
      <c r="D45" s="4"/>
      <c r="L45" s="4" t="s">
        <v>28</v>
      </c>
      <c r="M45" s="4"/>
      <c r="W45" t="s">
        <v>28</v>
      </c>
      <c r="X45" s="46" t="s">
        <v>29</v>
      </c>
      <c r="Z45" s="45">
        <v>5</v>
      </c>
      <c r="AA45" s="50">
        <v>4</v>
      </c>
      <c r="AB45" s="50">
        <v>2</v>
      </c>
      <c r="AC45" s="19"/>
      <c r="AG45" t="s">
        <v>28</v>
      </c>
      <c r="AI45" t="s">
        <v>31</v>
      </c>
      <c r="AK45" s="4">
        <v>5</v>
      </c>
      <c r="AL45">
        <v>3</v>
      </c>
      <c r="AM45">
        <v>3</v>
      </c>
    </row>
    <row r="46" spans="1:40" x14ac:dyDescent="0.25">
      <c r="C46" s="4" t="s">
        <v>28</v>
      </c>
      <c r="D46" s="4"/>
      <c r="L46" s="4" t="s">
        <v>28</v>
      </c>
      <c r="M46" s="4"/>
      <c r="V46" t="s">
        <v>28</v>
      </c>
      <c r="X46" t="s">
        <v>32</v>
      </c>
      <c r="Z46" s="45">
        <v>6</v>
      </c>
      <c r="AA46" s="50">
        <v>7</v>
      </c>
      <c r="AB46" s="50">
        <v>2</v>
      </c>
      <c r="AC46" s="19"/>
      <c r="AG46" t="s">
        <v>28</v>
      </c>
      <c r="AI46" t="s">
        <v>31</v>
      </c>
      <c r="AK46" s="4">
        <v>6</v>
      </c>
      <c r="AL46">
        <v>4</v>
      </c>
      <c r="AM46">
        <v>6</v>
      </c>
    </row>
    <row r="47" spans="1:40" x14ac:dyDescent="0.25">
      <c r="C47" s="4"/>
      <c r="D47" s="4" t="s">
        <v>28</v>
      </c>
      <c r="L47" s="4" t="s">
        <v>28</v>
      </c>
      <c r="M47" s="4"/>
      <c r="W47" t="s">
        <v>28</v>
      </c>
      <c r="X47" s="46" t="s">
        <v>32</v>
      </c>
      <c r="Z47" s="45">
        <v>7</v>
      </c>
      <c r="AA47" s="50">
        <v>0</v>
      </c>
      <c r="AB47" s="50">
        <v>5</v>
      </c>
      <c r="AC47" s="19"/>
      <c r="AH47" t="s">
        <v>28</v>
      </c>
      <c r="AI47" s="46" t="s">
        <v>31</v>
      </c>
      <c r="AK47" s="4">
        <v>7</v>
      </c>
      <c r="AL47">
        <v>3</v>
      </c>
      <c r="AM47">
        <v>3</v>
      </c>
    </row>
    <row r="48" spans="1:40" x14ac:dyDescent="0.25">
      <c r="C48" s="4" t="s">
        <v>28</v>
      </c>
      <c r="D48" s="4"/>
      <c r="L48" s="4" t="s">
        <v>28</v>
      </c>
      <c r="M48" s="4"/>
      <c r="V48" t="s">
        <v>28</v>
      </c>
      <c r="X48" t="s">
        <v>29</v>
      </c>
      <c r="Z48" s="45">
        <v>8</v>
      </c>
      <c r="AA48" s="50">
        <v>6</v>
      </c>
      <c r="AB48" s="50">
        <v>2</v>
      </c>
      <c r="AC48" s="19"/>
      <c r="AH48" t="s">
        <v>28</v>
      </c>
      <c r="AI48" s="46" t="s">
        <v>30</v>
      </c>
      <c r="AK48" s="4">
        <v>8</v>
      </c>
      <c r="AL48">
        <v>0</v>
      </c>
      <c r="AM48">
        <v>3</v>
      </c>
    </row>
    <row r="49" spans="1:40" x14ac:dyDescent="0.25">
      <c r="C49" s="4" t="s">
        <v>28</v>
      </c>
      <c r="D49" s="4"/>
      <c r="L49" s="4" t="s">
        <v>28</v>
      </c>
      <c r="M49" s="4"/>
      <c r="V49" t="s">
        <v>28</v>
      </c>
      <c r="X49" t="s">
        <v>29</v>
      </c>
      <c r="Z49" s="45">
        <v>9</v>
      </c>
      <c r="AA49" s="50">
        <v>3</v>
      </c>
      <c r="AB49" s="50">
        <v>3</v>
      </c>
      <c r="AC49" s="19"/>
      <c r="AG49" t="s">
        <v>28</v>
      </c>
      <c r="AI49" t="s">
        <v>31</v>
      </c>
      <c r="AK49" s="4">
        <v>9</v>
      </c>
      <c r="AL49">
        <v>2</v>
      </c>
      <c r="AM49">
        <v>5</v>
      </c>
    </row>
    <row r="50" spans="1:40" x14ac:dyDescent="0.25">
      <c r="C50" s="4" t="s">
        <v>28</v>
      </c>
      <c r="D50" s="4"/>
      <c r="L50" s="4" t="s">
        <v>28</v>
      </c>
      <c r="M50" s="4"/>
      <c r="W50" t="s">
        <v>28</v>
      </c>
      <c r="X50" s="46" t="s">
        <v>29</v>
      </c>
      <c r="Z50" s="45">
        <v>10</v>
      </c>
      <c r="AA50" s="50">
        <v>6</v>
      </c>
      <c r="AB50" s="50">
        <v>3</v>
      </c>
      <c r="AC50" s="19"/>
      <c r="AG50" t="s">
        <v>28</v>
      </c>
      <c r="AI50" t="s">
        <v>30</v>
      </c>
      <c r="AK50" s="4">
        <v>10</v>
      </c>
      <c r="AL50">
        <v>5</v>
      </c>
      <c r="AM50">
        <v>4</v>
      </c>
    </row>
    <row r="51" spans="1:40" x14ac:dyDescent="0.25">
      <c r="C51" s="4"/>
      <c r="D51" s="4" t="s">
        <v>28</v>
      </c>
      <c r="L51" s="4" t="s">
        <v>28</v>
      </c>
      <c r="M51" s="4"/>
      <c r="W51" t="s">
        <v>28</v>
      </c>
      <c r="X51" s="46" t="s">
        <v>29</v>
      </c>
      <c r="Z51" s="47" t="s">
        <v>38</v>
      </c>
      <c r="AA51" s="50">
        <f>SUM(AA41:AA50)</f>
        <v>43</v>
      </c>
      <c r="AB51" s="50">
        <f>SUM(AB41:AB50)</f>
        <v>28</v>
      </c>
      <c r="AC51" s="51">
        <f>AB51/(AB51+AA51)</f>
        <v>0.39436619718309857</v>
      </c>
      <c r="AG51" t="s">
        <v>28</v>
      </c>
      <c r="AI51" t="s">
        <v>30</v>
      </c>
      <c r="AK51" s="22" t="s">
        <v>38</v>
      </c>
      <c r="AL51" s="26">
        <f>SUM(AL41:AL50)</f>
        <v>32</v>
      </c>
      <c r="AM51" s="26">
        <f>SUM(AM41:AM50)</f>
        <v>36</v>
      </c>
      <c r="AN51" s="27">
        <f>AM51/(AL51+AM51)</f>
        <v>0.52941176470588236</v>
      </c>
    </row>
    <row r="52" spans="1:40" x14ac:dyDescent="0.25">
      <c r="A52">
        <v>5</v>
      </c>
      <c r="C52" s="4" t="s">
        <v>28</v>
      </c>
      <c r="D52" s="4"/>
      <c r="J52">
        <v>5</v>
      </c>
      <c r="L52" s="4" t="s">
        <v>28</v>
      </c>
      <c r="M52" s="4"/>
      <c r="T52">
        <v>5</v>
      </c>
      <c r="V52" t="s">
        <v>28</v>
      </c>
      <c r="X52" t="s">
        <v>32</v>
      </c>
      <c r="Z52" s="19"/>
      <c r="AA52" s="19"/>
      <c r="AB52" s="19"/>
      <c r="AC52" s="19"/>
      <c r="AE52">
        <v>5</v>
      </c>
      <c r="AG52" t="s">
        <v>28</v>
      </c>
      <c r="AI52" t="s">
        <v>31</v>
      </c>
    </row>
    <row r="53" spans="1:40" x14ac:dyDescent="0.25">
      <c r="C53" s="4" t="s">
        <v>28</v>
      </c>
      <c r="D53" s="4"/>
      <c r="L53" s="4" t="s">
        <v>28</v>
      </c>
      <c r="M53" s="4"/>
      <c r="V53" t="s">
        <v>28</v>
      </c>
      <c r="X53" t="s">
        <v>29</v>
      </c>
      <c r="AH53" t="s">
        <v>28</v>
      </c>
      <c r="AI53" s="46" t="s">
        <v>31</v>
      </c>
    </row>
    <row r="54" spans="1:40" x14ac:dyDescent="0.25">
      <c r="C54" s="4" t="s">
        <v>28</v>
      </c>
      <c r="D54" s="4"/>
      <c r="L54" s="4"/>
      <c r="M54" s="4" t="s">
        <v>28</v>
      </c>
      <c r="V54" t="s">
        <v>28</v>
      </c>
      <c r="X54" t="s">
        <v>32</v>
      </c>
      <c r="Z54" t="s">
        <v>13</v>
      </c>
      <c r="AG54" t="s">
        <v>28</v>
      </c>
      <c r="AI54" t="s">
        <v>31</v>
      </c>
    </row>
    <row r="55" spans="1:40" x14ac:dyDescent="0.25">
      <c r="C55" s="4" t="s">
        <v>28</v>
      </c>
      <c r="D55" s="4"/>
      <c r="L55" s="4"/>
      <c r="M55" s="4" t="s">
        <v>28</v>
      </c>
      <c r="W55" t="s">
        <v>28</v>
      </c>
      <c r="X55" s="46" t="s">
        <v>29</v>
      </c>
      <c r="Z55" t="s">
        <v>13</v>
      </c>
      <c r="AH55" t="s">
        <v>28</v>
      </c>
      <c r="AI55" s="46" t="s">
        <v>30</v>
      </c>
    </row>
    <row r="56" spans="1:40" x14ac:dyDescent="0.25">
      <c r="C56" s="4"/>
      <c r="D56" s="4" t="s">
        <v>28</v>
      </c>
      <c r="L56" s="4"/>
      <c r="M56" s="4" t="s">
        <v>28</v>
      </c>
      <c r="V56" t="s">
        <v>28</v>
      </c>
      <c r="X56" t="s">
        <v>29</v>
      </c>
      <c r="AH56" t="s">
        <v>28</v>
      </c>
      <c r="AI56" s="46" t="s">
        <v>30</v>
      </c>
      <c r="AK56">
        <v>0</v>
      </c>
      <c r="AN56">
        <v>3</v>
      </c>
    </row>
    <row r="57" spans="1:40" x14ac:dyDescent="0.25">
      <c r="C57" s="4"/>
      <c r="D57" s="4" t="s">
        <v>28</v>
      </c>
      <c r="L57" s="4" t="s">
        <v>28</v>
      </c>
      <c r="M57" s="4"/>
      <c r="W57" t="s">
        <v>28</v>
      </c>
      <c r="X57" s="46" t="s">
        <v>29</v>
      </c>
      <c r="AH57" t="s">
        <v>28</v>
      </c>
      <c r="AI57" s="46" t="s">
        <v>31</v>
      </c>
      <c r="AK57">
        <v>2</v>
      </c>
      <c r="AN57">
        <v>4</v>
      </c>
    </row>
    <row r="58" spans="1:40" x14ac:dyDescent="0.25">
      <c r="C58" s="4"/>
      <c r="D58" s="4" t="s">
        <v>28</v>
      </c>
      <c r="L58" s="4" t="s">
        <v>28</v>
      </c>
      <c r="M58" s="4"/>
      <c r="V58" t="s">
        <v>28</v>
      </c>
      <c r="X58" t="s">
        <v>32</v>
      </c>
      <c r="AH58" t="s">
        <v>28</v>
      </c>
      <c r="AI58" s="46" t="s">
        <v>30</v>
      </c>
      <c r="AK58">
        <v>1</v>
      </c>
      <c r="AN58">
        <v>3</v>
      </c>
    </row>
    <row r="59" spans="1:40" x14ac:dyDescent="0.25">
      <c r="C59" s="4" t="s">
        <v>28</v>
      </c>
      <c r="D59" s="4"/>
      <c r="L59" s="4" t="s">
        <v>28</v>
      </c>
      <c r="M59" s="4"/>
      <c r="V59" t="s">
        <v>28</v>
      </c>
      <c r="X59" t="s">
        <v>29</v>
      </c>
      <c r="Z59" s="50">
        <v>2</v>
      </c>
      <c r="AC59" s="50">
        <v>3</v>
      </c>
      <c r="AG59" t="s">
        <v>28</v>
      </c>
      <c r="AI59" t="s">
        <v>30</v>
      </c>
      <c r="AK59">
        <v>1</v>
      </c>
      <c r="AN59">
        <v>2</v>
      </c>
    </row>
    <row r="60" spans="1:40" x14ac:dyDescent="0.25">
      <c r="C60" s="4" t="s">
        <v>28</v>
      </c>
      <c r="D60" s="4"/>
      <c r="L60" s="4"/>
      <c r="M60" s="4" t="s">
        <v>28</v>
      </c>
      <c r="V60" t="s">
        <v>28</v>
      </c>
      <c r="X60" t="s">
        <v>29</v>
      </c>
      <c r="Z60" s="50">
        <v>1</v>
      </c>
      <c r="AC60" s="50">
        <v>1</v>
      </c>
      <c r="AG60" t="s">
        <v>28</v>
      </c>
      <c r="AI60" t="s">
        <v>30</v>
      </c>
      <c r="AK60">
        <v>2</v>
      </c>
      <c r="AN60">
        <v>3</v>
      </c>
    </row>
    <row r="61" spans="1:40" x14ac:dyDescent="0.25">
      <c r="C61" s="4"/>
      <c r="D61" s="4" t="s">
        <v>28</v>
      </c>
      <c r="L61" s="4" t="s">
        <v>28</v>
      </c>
      <c r="M61" s="4"/>
      <c r="V61" t="s">
        <v>28</v>
      </c>
      <c r="X61" t="s">
        <v>32</v>
      </c>
      <c r="Z61" s="50">
        <v>0</v>
      </c>
      <c r="AC61" s="50">
        <v>3</v>
      </c>
      <c r="AG61" t="s">
        <v>28</v>
      </c>
      <c r="AI61" t="s">
        <v>30</v>
      </c>
      <c r="AK61">
        <v>0</v>
      </c>
      <c r="AN61">
        <v>6</v>
      </c>
    </row>
    <row r="62" spans="1:40" x14ac:dyDescent="0.25">
      <c r="A62">
        <v>6</v>
      </c>
      <c r="C62" s="4" t="s">
        <v>28</v>
      </c>
      <c r="D62" s="4"/>
      <c r="J62">
        <v>6</v>
      </c>
      <c r="L62" s="4" t="s">
        <v>28</v>
      </c>
      <c r="M62" s="4"/>
      <c r="T62">
        <v>6</v>
      </c>
      <c r="W62" t="s">
        <v>28</v>
      </c>
      <c r="X62" s="46" t="s">
        <v>29</v>
      </c>
      <c r="Z62" s="50">
        <v>3</v>
      </c>
      <c r="AC62" s="50">
        <v>4</v>
      </c>
      <c r="AE62">
        <v>6</v>
      </c>
      <c r="AH62" t="s">
        <v>28</v>
      </c>
      <c r="AI62" s="46" t="s">
        <v>30</v>
      </c>
      <c r="AK62">
        <v>2</v>
      </c>
      <c r="AN62">
        <v>3</v>
      </c>
    </row>
    <row r="63" spans="1:40" x14ac:dyDescent="0.25">
      <c r="C63" s="4" t="s">
        <v>28</v>
      </c>
      <c r="D63" s="4"/>
      <c r="L63" s="4"/>
      <c r="M63" s="4" t="s">
        <v>28</v>
      </c>
      <c r="V63" t="s">
        <v>28</v>
      </c>
      <c r="X63" t="s">
        <v>29</v>
      </c>
      <c r="Z63" s="50">
        <v>0</v>
      </c>
      <c r="AC63" s="50">
        <v>2</v>
      </c>
      <c r="AH63" t="s">
        <v>28</v>
      </c>
      <c r="AI63" s="46" t="s">
        <v>30</v>
      </c>
      <c r="AK63">
        <v>2</v>
      </c>
      <c r="AN63">
        <v>3</v>
      </c>
    </row>
    <row r="64" spans="1:40" x14ac:dyDescent="0.25">
      <c r="C64" s="4" t="s">
        <v>28</v>
      </c>
      <c r="D64" s="4"/>
      <c r="L64" s="4"/>
      <c r="M64" s="4" t="s">
        <v>28</v>
      </c>
      <c r="V64" t="s">
        <v>28</v>
      </c>
      <c r="X64" t="s">
        <v>32</v>
      </c>
      <c r="Z64" s="50">
        <v>0</v>
      </c>
      <c r="AC64" s="50">
        <v>2</v>
      </c>
      <c r="AG64" t="s">
        <v>28</v>
      </c>
      <c r="AI64" t="s">
        <v>30</v>
      </c>
      <c r="AK64">
        <v>0</v>
      </c>
      <c r="AN64">
        <v>5</v>
      </c>
    </row>
    <row r="65" spans="1:40" x14ac:dyDescent="0.25">
      <c r="C65" s="4" t="s">
        <v>28</v>
      </c>
      <c r="D65" s="4"/>
      <c r="L65" s="4"/>
      <c r="M65" s="4" t="s">
        <v>28</v>
      </c>
      <c r="V65" t="s">
        <v>28</v>
      </c>
      <c r="X65" t="s">
        <v>29</v>
      </c>
      <c r="Z65" s="50">
        <v>2</v>
      </c>
      <c r="AC65" s="50">
        <v>5</v>
      </c>
      <c r="AG65" t="s">
        <v>28</v>
      </c>
      <c r="AI65" t="s">
        <v>30</v>
      </c>
      <c r="AK65">
        <v>1</v>
      </c>
      <c r="AN65">
        <v>4</v>
      </c>
    </row>
    <row r="66" spans="1:40" x14ac:dyDescent="0.25">
      <c r="C66" s="4" t="s">
        <v>28</v>
      </c>
      <c r="D66" s="4"/>
      <c r="L66" s="4" t="s">
        <v>28</v>
      </c>
      <c r="M66" s="4"/>
      <c r="V66" t="s">
        <v>28</v>
      </c>
      <c r="X66" t="s">
        <v>29</v>
      </c>
      <c r="Z66" s="50">
        <v>0</v>
      </c>
      <c r="AC66" s="50">
        <v>2</v>
      </c>
      <c r="AG66" t="s">
        <v>28</v>
      </c>
      <c r="AI66" t="s">
        <v>30</v>
      </c>
      <c r="AJ66" s="29" t="s">
        <v>41</v>
      </c>
      <c r="AK66" s="29">
        <f>AVERAGE(AK56:AK65)</f>
        <v>1.1000000000000001</v>
      </c>
      <c r="AM66" s="29" t="s">
        <v>41</v>
      </c>
      <c r="AN66" s="29">
        <f>AVERAGE(AN56:AN65)</f>
        <v>3.6</v>
      </c>
    </row>
    <row r="67" spans="1:40" x14ac:dyDescent="0.25">
      <c r="C67" s="4"/>
      <c r="D67" s="4" t="s">
        <v>28</v>
      </c>
      <c r="L67" s="4" t="s">
        <v>28</v>
      </c>
      <c r="M67" s="4"/>
      <c r="X67" t="s">
        <v>29</v>
      </c>
      <c r="Z67" s="50">
        <v>0</v>
      </c>
      <c r="AC67" s="50">
        <v>3</v>
      </c>
      <c r="AG67" t="s">
        <v>28</v>
      </c>
      <c r="AI67" t="s">
        <v>30</v>
      </c>
      <c r="AJ67" s="29" t="s">
        <v>42</v>
      </c>
      <c r="AK67" s="29">
        <f>STDEV(AK56:AK65)</f>
        <v>0.87559503577091313</v>
      </c>
      <c r="AM67" s="29" t="s">
        <v>42</v>
      </c>
      <c r="AN67" s="29">
        <f>STDEV(AN56:AN65)</f>
        <v>1.1737877907772676</v>
      </c>
    </row>
    <row r="68" spans="1:40" x14ac:dyDescent="0.25">
      <c r="C68" s="4"/>
      <c r="D68" s="4" t="s">
        <v>28</v>
      </c>
      <c r="L68" s="4" t="s">
        <v>28</v>
      </c>
      <c r="M68" s="4"/>
      <c r="W68" t="s">
        <v>28</v>
      </c>
      <c r="X68" s="46" t="s">
        <v>29</v>
      </c>
      <c r="Z68" s="50">
        <v>0</v>
      </c>
      <c r="AC68" s="50">
        <v>3</v>
      </c>
      <c r="AH68" t="s">
        <v>28</v>
      </c>
      <c r="AI68" s="46" t="s">
        <v>30</v>
      </c>
      <c r="AJ68" s="29" t="s">
        <v>43</v>
      </c>
      <c r="AK68" s="29">
        <f>AK67/SQRT(10)</f>
        <v>0.27688746209726917</v>
      </c>
      <c r="AM68" s="29" t="s">
        <v>43</v>
      </c>
      <c r="AN68" s="29">
        <f>AN67/SQRT(10)</f>
        <v>0.37118429085533489</v>
      </c>
    </row>
    <row r="69" spans="1:40" x14ac:dyDescent="0.25">
      <c r="C69" s="4" t="s">
        <v>28</v>
      </c>
      <c r="D69" s="4"/>
      <c r="L69" s="4" t="s">
        <v>28</v>
      </c>
      <c r="M69" s="4"/>
      <c r="V69" t="s">
        <v>28</v>
      </c>
      <c r="X69" t="s">
        <v>29</v>
      </c>
      <c r="Y69" s="29" t="s">
        <v>41</v>
      </c>
      <c r="Z69" s="29">
        <f>AVERAGE(Z59:Z68)</f>
        <v>0.8</v>
      </c>
      <c r="AB69" s="29" t="s">
        <v>41</v>
      </c>
      <c r="AC69" s="29">
        <f>AVERAGE(AC59:AC68)</f>
        <v>2.8</v>
      </c>
      <c r="AG69" t="s">
        <v>28</v>
      </c>
      <c r="AI69" t="s">
        <v>30</v>
      </c>
    </row>
    <row r="70" spans="1:40" x14ac:dyDescent="0.25">
      <c r="C70" s="4" t="s">
        <v>28</v>
      </c>
      <c r="D70" s="4"/>
      <c r="L70" s="4" t="s">
        <v>28</v>
      </c>
      <c r="M70" s="4"/>
      <c r="V70" t="s">
        <v>28</v>
      </c>
      <c r="X70" t="s">
        <v>29</v>
      </c>
      <c r="Y70" s="29" t="s">
        <v>42</v>
      </c>
      <c r="Z70" s="29">
        <f>STDEV(Z59:Z68)</f>
        <v>1.1352924243950933</v>
      </c>
      <c r="AB70" s="29" t="s">
        <v>42</v>
      </c>
      <c r="AC70" s="29">
        <f>STDEV(AC59:AC68)</f>
        <v>1.1352924243950933</v>
      </c>
      <c r="AG70" t="s">
        <v>28</v>
      </c>
      <c r="AI70" t="s">
        <v>30</v>
      </c>
    </row>
    <row r="71" spans="1:40" x14ac:dyDescent="0.25">
      <c r="C71" s="4" t="s">
        <v>28</v>
      </c>
      <c r="D71" s="4"/>
      <c r="L71" s="4" t="s">
        <v>28</v>
      </c>
      <c r="M71" s="4"/>
      <c r="V71" t="s">
        <v>28</v>
      </c>
      <c r="X71" t="s">
        <v>29</v>
      </c>
      <c r="Y71" s="29" t="s">
        <v>43</v>
      </c>
      <c r="Z71" s="29">
        <f>Z70/SQRT(10)</f>
        <v>0.35901098714230018</v>
      </c>
      <c r="AB71" s="29" t="s">
        <v>43</v>
      </c>
      <c r="AC71" s="29">
        <f>AC70/SQRT(10)</f>
        <v>0.35901098714230018</v>
      </c>
      <c r="AH71" t="s">
        <v>28</v>
      </c>
      <c r="AI71" s="46" t="s">
        <v>30</v>
      </c>
    </row>
    <row r="72" spans="1:40" x14ac:dyDescent="0.25">
      <c r="A72">
        <v>7</v>
      </c>
      <c r="C72" s="4"/>
      <c r="D72" s="4" t="s">
        <v>28</v>
      </c>
      <c r="J72">
        <v>7</v>
      </c>
      <c r="L72" s="4"/>
      <c r="M72" s="4" t="s">
        <v>28</v>
      </c>
      <c r="T72">
        <v>7</v>
      </c>
      <c r="W72" t="s">
        <v>28</v>
      </c>
      <c r="X72" s="46" t="s">
        <v>29</v>
      </c>
      <c r="AE72">
        <v>7</v>
      </c>
      <c r="AG72" t="s">
        <v>28</v>
      </c>
      <c r="AI72" t="s">
        <v>30</v>
      </c>
    </row>
    <row r="73" spans="1:40" x14ac:dyDescent="0.25">
      <c r="C73" s="4"/>
      <c r="D73" s="4" t="s">
        <v>28</v>
      </c>
      <c r="L73" s="4"/>
      <c r="M73" s="4" t="s">
        <v>28</v>
      </c>
      <c r="W73" t="s">
        <v>28</v>
      </c>
      <c r="X73" s="46" t="s">
        <v>29</v>
      </c>
      <c r="AH73" t="s">
        <v>28</v>
      </c>
      <c r="AI73" s="46" t="s">
        <v>30</v>
      </c>
    </row>
    <row r="74" spans="1:40" x14ac:dyDescent="0.25">
      <c r="C74" s="4" t="s">
        <v>28</v>
      </c>
      <c r="D74" s="4"/>
      <c r="L74" s="4" t="s">
        <v>28</v>
      </c>
      <c r="M74" s="4"/>
      <c r="W74" t="s">
        <v>28</v>
      </c>
      <c r="X74" s="46" t="s">
        <v>29</v>
      </c>
      <c r="AH74" t="s">
        <v>28</v>
      </c>
      <c r="AI74" s="46" t="s">
        <v>30</v>
      </c>
    </row>
    <row r="75" spans="1:40" x14ac:dyDescent="0.25">
      <c r="C75" s="4"/>
      <c r="D75" s="4" t="s">
        <v>28</v>
      </c>
      <c r="L75" s="4" t="s">
        <v>28</v>
      </c>
      <c r="M75" s="4"/>
      <c r="V75" t="s">
        <v>28</v>
      </c>
      <c r="X75" t="s">
        <v>32</v>
      </c>
      <c r="AG75" t="s">
        <v>28</v>
      </c>
      <c r="AI75" t="s">
        <v>31</v>
      </c>
    </row>
    <row r="76" spans="1:40" x14ac:dyDescent="0.25">
      <c r="C76" s="4" t="s">
        <v>28</v>
      </c>
      <c r="D76" s="4"/>
      <c r="L76" s="4" t="s">
        <v>28</v>
      </c>
      <c r="M76" s="4"/>
      <c r="W76" t="s">
        <v>28</v>
      </c>
      <c r="X76" s="46" t="s">
        <v>32</v>
      </c>
      <c r="AG76" t="s">
        <v>28</v>
      </c>
      <c r="AI76" t="s">
        <v>30</v>
      </c>
    </row>
    <row r="77" spans="1:40" x14ac:dyDescent="0.25">
      <c r="C77" s="4" t="s">
        <v>28</v>
      </c>
      <c r="D77" s="4"/>
      <c r="L77" s="4"/>
      <c r="M77" s="4" t="s">
        <v>28</v>
      </c>
      <c r="W77" t="s">
        <v>28</v>
      </c>
      <c r="X77" s="46" t="s">
        <v>29</v>
      </c>
      <c r="AG77" t="s">
        <v>28</v>
      </c>
      <c r="AI77" t="s">
        <v>30</v>
      </c>
    </row>
    <row r="78" spans="1:40" x14ac:dyDescent="0.25">
      <c r="C78" s="4" t="s">
        <v>28</v>
      </c>
      <c r="D78" s="4"/>
      <c r="L78" s="4" t="s">
        <v>28</v>
      </c>
      <c r="M78" s="4"/>
      <c r="V78" t="s">
        <v>28</v>
      </c>
      <c r="X78" t="s">
        <v>32</v>
      </c>
      <c r="AG78" t="s">
        <v>28</v>
      </c>
      <c r="AI78" t="s">
        <v>31</v>
      </c>
    </row>
    <row r="79" spans="1:40" x14ac:dyDescent="0.25">
      <c r="C79" s="4" t="s">
        <v>28</v>
      </c>
      <c r="D79" s="4"/>
      <c r="L79" s="4" t="s">
        <v>28</v>
      </c>
      <c r="M79" s="4"/>
      <c r="V79" t="s">
        <v>28</v>
      </c>
      <c r="X79" t="s">
        <v>32</v>
      </c>
      <c r="AH79" t="s">
        <v>28</v>
      </c>
      <c r="AI79" s="46" t="s">
        <v>30</v>
      </c>
    </row>
    <row r="80" spans="1:40" x14ac:dyDescent="0.25">
      <c r="C80" s="4"/>
      <c r="D80" s="4" t="s">
        <v>28</v>
      </c>
      <c r="L80" s="4"/>
      <c r="M80" s="4" t="s">
        <v>28</v>
      </c>
      <c r="W80" t="s">
        <v>28</v>
      </c>
      <c r="X80" s="46" t="s">
        <v>29</v>
      </c>
      <c r="AG80" t="s">
        <v>28</v>
      </c>
      <c r="AI80" t="s">
        <v>31</v>
      </c>
    </row>
    <row r="81" spans="1:35" x14ac:dyDescent="0.25">
      <c r="C81" s="4"/>
      <c r="D81" s="4" t="s">
        <v>28</v>
      </c>
      <c r="L81" s="4"/>
      <c r="M81" s="4" t="s">
        <v>28</v>
      </c>
      <c r="W81" t="s">
        <v>28</v>
      </c>
      <c r="X81" s="46" t="s">
        <v>32</v>
      </c>
      <c r="AG81" t="s">
        <v>28</v>
      </c>
      <c r="AI81" t="s">
        <v>31</v>
      </c>
    </row>
    <row r="82" spans="1:35" x14ac:dyDescent="0.25">
      <c r="A82">
        <v>8</v>
      </c>
      <c r="C82" s="4" t="s">
        <v>28</v>
      </c>
      <c r="D82" s="4"/>
      <c r="J82">
        <v>8</v>
      </c>
      <c r="L82" s="4" t="s">
        <v>28</v>
      </c>
      <c r="M82" s="4"/>
      <c r="T82">
        <v>8</v>
      </c>
      <c r="V82" t="s">
        <v>28</v>
      </c>
      <c r="X82" t="s">
        <v>29</v>
      </c>
      <c r="AE82">
        <v>8</v>
      </c>
      <c r="AH82" t="s">
        <v>28</v>
      </c>
      <c r="AI82" s="46" t="s">
        <v>30</v>
      </c>
    </row>
    <row r="83" spans="1:35" x14ac:dyDescent="0.25">
      <c r="C83" s="4"/>
      <c r="D83" s="4" t="s">
        <v>28</v>
      </c>
      <c r="L83" s="4" t="s">
        <v>28</v>
      </c>
      <c r="M83" s="4"/>
      <c r="V83" t="s">
        <v>28</v>
      </c>
      <c r="X83" t="s">
        <v>29</v>
      </c>
      <c r="AH83" t="s">
        <v>28</v>
      </c>
      <c r="AI83" s="46" t="s">
        <v>29</v>
      </c>
    </row>
    <row r="84" spans="1:35" x14ac:dyDescent="0.25">
      <c r="C84" s="4"/>
      <c r="D84" s="4" t="s">
        <v>28</v>
      </c>
      <c r="L84" s="4" t="s">
        <v>28</v>
      </c>
      <c r="M84" s="4"/>
      <c r="V84" t="s">
        <v>28</v>
      </c>
      <c r="X84" t="s">
        <v>29</v>
      </c>
      <c r="AG84" t="s">
        <v>28</v>
      </c>
      <c r="AI84" t="s">
        <v>29</v>
      </c>
    </row>
    <row r="85" spans="1:35" x14ac:dyDescent="0.25">
      <c r="C85" s="4"/>
      <c r="D85" s="4" t="s">
        <v>28</v>
      </c>
      <c r="L85" s="4" t="s">
        <v>28</v>
      </c>
      <c r="M85" s="4" t="s">
        <v>28</v>
      </c>
      <c r="V85" t="s">
        <v>28</v>
      </c>
      <c r="X85" t="s">
        <v>32</v>
      </c>
      <c r="AG85" t="s">
        <v>28</v>
      </c>
      <c r="AI85" t="s">
        <v>29</v>
      </c>
    </row>
    <row r="86" spans="1:35" x14ac:dyDescent="0.25">
      <c r="C86" s="4" t="s">
        <v>28</v>
      </c>
      <c r="D86" s="4"/>
      <c r="L86" s="4" t="s">
        <v>28</v>
      </c>
      <c r="M86" s="4"/>
      <c r="W86" t="s">
        <v>28</v>
      </c>
      <c r="X86" s="46" t="s">
        <v>29</v>
      </c>
      <c r="AG86" t="s">
        <v>28</v>
      </c>
      <c r="AI86" t="s">
        <v>29</v>
      </c>
    </row>
    <row r="87" spans="1:35" x14ac:dyDescent="0.25">
      <c r="C87" s="4" t="s">
        <v>28</v>
      </c>
      <c r="D87" s="4"/>
      <c r="L87" s="4"/>
      <c r="M87" s="4" t="s">
        <v>28</v>
      </c>
      <c r="W87" t="s">
        <v>28</v>
      </c>
      <c r="X87" s="46" t="s">
        <v>29</v>
      </c>
      <c r="AH87" t="s">
        <v>28</v>
      </c>
      <c r="AI87" s="46" t="s">
        <v>30</v>
      </c>
    </row>
    <row r="88" spans="1:35" x14ac:dyDescent="0.25">
      <c r="C88" s="4" t="s">
        <v>28</v>
      </c>
      <c r="D88" s="4"/>
      <c r="L88" s="4" t="s">
        <v>28</v>
      </c>
      <c r="M88" s="4"/>
      <c r="V88" t="s">
        <v>28</v>
      </c>
      <c r="X88" t="s">
        <v>29</v>
      </c>
      <c r="AH88" t="s">
        <v>28</v>
      </c>
      <c r="AI88" s="46" t="s">
        <v>30</v>
      </c>
    </row>
    <row r="89" spans="1:35" x14ac:dyDescent="0.25">
      <c r="C89" s="4" t="s">
        <v>28</v>
      </c>
      <c r="D89" s="4"/>
      <c r="L89" s="4" t="s">
        <v>28</v>
      </c>
      <c r="M89" s="4"/>
      <c r="V89" t="s">
        <v>28</v>
      </c>
      <c r="X89" t="s">
        <v>32</v>
      </c>
      <c r="AG89" t="s">
        <v>28</v>
      </c>
      <c r="AI89" t="s">
        <v>29</v>
      </c>
    </row>
    <row r="90" spans="1:35" x14ac:dyDescent="0.25">
      <c r="C90" s="4" t="s">
        <v>28</v>
      </c>
      <c r="D90" s="4"/>
      <c r="L90" s="4"/>
      <c r="M90" s="4" t="s">
        <v>28</v>
      </c>
      <c r="V90" t="s">
        <v>28</v>
      </c>
      <c r="X90" t="s">
        <v>29</v>
      </c>
      <c r="AG90" t="s">
        <v>28</v>
      </c>
      <c r="AI90" t="s">
        <v>29</v>
      </c>
    </row>
    <row r="91" spans="1:35" x14ac:dyDescent="0.25">
      <c r="C91" s="4" t="s">
        <v>28</v>
      </c>
      <c r="D91" s="4"/>
      <c r="L91" s="4" t="s">
        <v>28</v>
      </c>
      <c r="M91" s="4"/>
      <c r="V91" t="s">
        <v>28</v>
      </c>
      <c r="X91" t="s">
        <v>29</v>
      </c>
      <c r="AH91" t="s">
        <v>28</v>
      </c>
      <c r="AI91" s="46" t="s">
        <v>29</v>
      </c>
    </row>
    <row r="92" spans="1:35" x14ac:dyDescent="0.25">
      <c r="A92">
        <v>9</v>
      </c>
      <c r="C92" s="4" t="s">
        <v>28</v>
      </c>
      <c r="D92" s="4"/>
      <c r="J92">
        <v>9</v>
      </c>
      <c r="L92" s="4" t="s">
        <v>28</v>
      </c>
      <c r="M92" s="4"/>
      <c r="T92">
        <v>9</v>
      </c>
      <c r="V92" t="s">
        <v>28</v>
      </c>
      <c r="X92" t="s">
        <v>29</v>
      </c>
      <c r="AE92" t="s">
        <v>13</v>
      </c>
    </row>
    <row r="93" spans="1:35" x14ac:dyDescent="0.25">
      <c r="C93" s="4"/>
      <c r="D93" s="4" t="s">
        <v>28</v>
      </c>
      <c r="L93" s="4" t="s">
        <v>28</v>
      </c>
      <c r="M93" s="4"/>
      <c r="W93" t="s">
        <v>28</v>
      </c>
      <c r="X93" s="46" t="s">
        <v>29</v>
      </c>
    </row>
    <row r="94" spans="1:35" x14ac:dyDescent="0.25">
      <c r="C94" s="4" t="s">
        <v>28</v>
      </c>
      <c r="D94" s="4"/>
      <c r="L94" s="4" t="s">
        <v>28</v>
      </c>
      <c r="M94" s="4"/>
      <c r="V94" t="s">
        <v>28</v>
      </c>
      <c r="X94" t="s">
        <v>32</v>
      </c>
    </row>
    <row r="95" spans="1:35" x14ac:dyDescent="0.25">
      <c r="C95" s="4"/>
      <c r="D95" s="4" t="s">
        <v>28</v>
      </c>
      <c r="L95" s="4" t="s">
        <v>28</v>
      </c>
      <c r="M95" s="4"/>
      <c r="V95" t="s">
        <v>28</v>
      </c>
      <c r="X95" t="s">
        <v>32</v>
      </c>
    </row>
    <row r="96" spans="1:35" x14ac:dyDescent="0.25">
      <c r="C96" s="4"/>
      <c r="D96" s="4" t="s">
        <v>28</v>
      </c>
      <c r="L96" s="4" t="s">
        <v>28</v>
      </c>
      <c r="M96" s="4"/>
      <c r="W96" t="s">
        <v>28</v>
      </c>
      <c r="X96" s="46" t="s">
        <v>29</v>
      </c>
    </row>
    <row r="97" spans="1:31" x14ac:dyDescent="0.25">
      <c r="C97" s="4" t="s">
        <v>28</v>
      </c>
      <c r="D97" s="4"/>
      <c r="L97" s="4" t="s">
        <v>28</v>
      </c>
      <c r="M97" s="4"/>
      <c r="W97" t="s">
        <v>28</v>
      </c>
      <c r="X97" s="46" t="s">
        <v>29</v>
      </c>
    </row>
    <row r="98" spans="1:31" x14ac:dyDescent="0.25">
      <c r="C98" s="4" t="s">
        <v>28</v>
      </c>
      <c r="D98" s="4"/>
      <c r="L98" s="4" t="s">
        <v>28</v>
      </c>
      <c r="M98" s="4"/>
      <c r="V98" t="s">
        <v>28</v>
      </c>
      <c r="X98" t="s">
        <v>32</v>
      </c>
    </row>
    <row r="99" spans="1:31" x14ac:dyDescent="0.25">
      <c r="C99" s="4" t="s">
        <v>28</v>
      </c>
      <c r="D99" s="4"/>
      <c r="L99" s="4" t="s">
        <v>28</v>
      </c>
      <c r="M99" s="4"/>
      <c r="V99" t="s">
        <v>28</v>
      </c>
      <c r="X99" t="s">
        <v>29</v>
      </c>
    </row>
    <row r="100" spans="1:31" x14ac:dyDescent="0.25">
      <c r="C100" s="4"/>
      <c r="D100" s="4" t="s">
        <v>28</v>
      </c>
      <c r="L100" s="4"/>
      <c r="M100" s="4" t="s">
        <v>28</v>
      </c>
      <c r="V100" t="s">
        <v>28</v>
      </c>
      <c r="X100" t="s">
        <v>32</v>
      </c>
    </row>
    <row r="101" spans="1:31" x14ac:dyDescent="0.25">
      <c r="C101" s="4"/>
      <c r="D101" s="4" t="s">
        <v>28</v>
      </c>
      <c r="L101" s="4" t="s">
        <v>28</v>
      </c>
      <c r="M101" s="4"/>
      <c r="V101" t="s">
        <v>28</v>
      </c>
      <c r="X101" t="s">
        <v>29</v>
      </c>
    </row>
    <row r="102" spans="1:31" x14ac:dyDescent="0.25">
      <c r="A102">
        <v>10</v>
      </c>
      <c r="C102" s="4" t="s">
        <v>28</v>
      </c>
      <c r="D102" s="4"/>
      <c r="J102">
        <v>10</v>
      </c>
      <c r="L102" s="4" t="s">
        <v>28</v>
      </c>
      <c r="M102" s="4"/>
      <c r="T102">
        <v>10</v>
      </c>
      <c r="V102" t="s">
        <v>28</v>
      </c>
      <c r="X102" t="s">
        <v>29</v>
      </c>
      <c r="AE102" t="s">
        <v>13</v>
      </c>
    </row>
    <row r="103" spans="1:31" x14ac:dyDescent="0.25">
      <c r="C103" s="4" t="s">
        <v>28</v>
      </c>
      <c r="D103" s="4"/>
      <c r="L103" s="4" t="s">
        <v>28</v>
      </c>
      <c r="M103" s="4"/>
      <c r="V103" t="s">
        <v>28</v>
      </c>
      <c r="X103" t="s">
        <v>29</v>
      </c>
    </row>
    <row r="104" spans="1:31" x14ac:dyDescent="0.25">
      <c r="C104" s="4"/>
      <c r="D104" s="4" t="s">
        <v>28</v>
      </c>
      <c r="L104" s="4" t="s">
        <v>28</v>
      </c>
      <c r="M104" s="4"/>
      <c r="V104" t="s">
        <v>28</v>
      </c>
      <c r="X104" t="s">
        <v>29</v>
      </c>
    </row>
    <row r="105" spans="1:31" x14ac:dyDescent="0.25">
      <c r="C105" s="4"/>
      <c r="D105" s="4" t="s">
        <v>28</v>
      </c>
      <c r="L105" s="4"/>
      <c r="M105" s="4" t="s">
        <v>28</v>
      </c>
      <c r="V105" t="s">
        <v>28</v>
      </c>
      <c r="X105" t="s">
        <v>32</v>
      </c>
    </row>
    <row r="106" spans="1:31" x14ac:dyDescent="0.25">
      <c r="C106" s="4" t="s">
        <v>28</v>
      </c>
      <c r="D106" s="4"/>
      <c r="L106" s="4"/>
      <c r="M106" s="4" t="s">
        <v>28</v>
      </c>
      <c r="W106" t="s">
        <v>28</v>
      </c>
      <c r="X106" s="46" t="s">
        <v>29</v>
      </c>
    </row>
    <row r="107" spans="1:31" x14ac:dyDescent="0.25">
      <c r="C107" s="4"/>
      <c r="D107" s="4" t="s">
        <v>28</v>
      </c>
      <c r="L107" s="4"/>
      <c r="M107" s="4" t="s">
        <v>28</v>
      </c>
      <c r="X107" t="s">
        <v>29</v>
      </c>
    </row>
    <row r="108" spans="1:31" x14ac:dyDescent="0.25">
      <c r="C108" s="4" t="s">
        <v>28</v>
      </c>
      <c r="D108" s="4"/>
      <c r="L108" s="4" t="s">
        <v>28</v>
      </c>
      <c r="M108" s="4"/>
      <c r="V108" t="s">
        <v>28</v>
      </c>
      <c r="X108" t="s">
        <v>29</v>
      </c>
    </row>
    <row r="109" spans="1:31" x14ac:dyDescent="0.25">
      <c r="C109" s="4"/>
      <c r="D109" s="4" t="s">
        <v>28</v>
      </c>
      <c r="L109" s="4" t="s">
        <v>28</v>
      </c>
      <c r="M109" s="4"/>
      <c r="W109" t="s">
        <v>28</v>
      </c>
      <c r="X109" s="46" t="s">
        <v>29</v>
      </c>
    </row>
    <row r="110" spans="1:31" x14ac:dyDescent="0.25">
      <c r="C110" s="4" t="s">
        <v>28</v>
      </c>
      <c r="D110" s="4"/>
      <c r="L110" s="4" t="s">
        <v>28</v>
      </c>
      <c r="M110" s="4"/>
      <c r="W110" t="s">
        <v>28</v>
      </c>
      <c r="X110" s="46" t="s">
        <v>29</v>
      </c>
    </row>
    <row r="111" spans="1:31" x14ac:dyDescent="0.25">
      <c r="C111" s="4" t="s">
        <v>28</v>
      </c>
      <c r="D111" s="4"/>
      <c r="L111" s="4" t="s">
        <v>28</v>
      </c>
      <c r="M111" s="4"/>
      <c r="V111" t="s">
        <v>28</v>
      </c>
      <c r="X111" t="s">
        <v>29</v>
      </c>
    </row>
    <row r="112" spans="1:31" x14ac:dyDescent="0.25">
      <c r="L112" s="4"/>
      <c r="M112" s="4"/>
    </row>
  </sheetData>
  <mergeCells count="16">
    <mergeCell ref="Z24:AB24"/>
    <mergeCell ref="AK24:AM24"/>
    <mergeCell ref="Z39:AB39"/>
    <mergeCell ref="AK39:AM39"/>
    <mergeCell ref="A9:H9"/>
    <mergeCell ref="J9:Q9"/>
    <mergeCell ref="T9:AB9"/>
    <mergeCell ref="AE9:AM9"/>
    <mergeCell ref="B10:D10"/>
    <mergeCell ref="F10:H10"/>
    <mergeCell ref="K10:M10"/>
    <mergeCell ref="O10:Q10"/>
    <mergeCell ref="U10:W10"/>
    <mergeCell ref="Z10:AB10"/>
    <mergeCell ref="AF10:AH10"/>
    <mergeCell ref="AK10:AM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Table S1 Macrolophus basicornis</vt:lpstr>
      <vt:lpstr>Table S2 Engytatus varians</vt:lpstr>
      <vt:lpstr> Table S3 Campyleunoropsis infu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2024-11-07T09:08:03Z</dcterms:created>
  <dcterms:modified xsi:type="dcterms:W3CDTF">2024-11-07T09:08:21Z</dcterms:modified>
</cp:coreProperties>
</file>